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W:\Udostepniony G O S I\PISMA 2025\Uchwały\SZOP FEŁ\Projekt\2025.08.07\"/>
    </mc:Choice>
  </mc:AlternateContent>
  <xr:revisionPtr revIDLastSave="0" documentId="8_{B606A3DF-1C34-40E3-AA26-280295EE82F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a 1 Plan finansowy" sheetId="1" r:id="rId1"/>
    <sheet name="BP" sheetId="3" state="hidden" r:id="rId2"/>
    <sheet name="Tabela 2 Alokacja na zakresy" sheetId="2" r:id="rId3"/>
    <sheet name="Dane" sheetId="4" state="hidden" r:id="rId4"/>
    <sheet name="Dane II" sheetId="5" state="hidden" r:id="rId5"/>
  </sheets>
  <definedNames>
    <definedName name="_xlnm.Print_Area" localSheetId="0">'Tabela 1 Plan finansowy'!$A$1:$AI$124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1" l="1"/>
  <c r="O99" i="1" l="1"/>
  <c r="M99" i="1"/>
  <c r="L99" i="1"/>
  <c r="K106" i="1"/>
  <c r="J106" i="1" s="1"/>
  <c r="I106" i="1"/>
  <c r="E106" i="1" s="1"/>
  <c r="K28" i="1"/>
  <c r="K20" i="1"/>
  <c r="P106" i="1" l="1"/>
  <c r="K100" i="1" l="1"/>
  <c r="I100" i="1" l="1"/>
  <c r="O15" i="1" l="1"/>
  <c r="M15" i="1"/>
  <c r="N15" i="1" l="1"/>
  <c r="K103" i="1" l="1"/>
  <c r="J103" i="1" s="1"/>
  <c r="K104" i="1"/>
  <c r="J104" i="1" s="1"/>
  <c r="K105" i="1"/>
  <c r="J105" i="1" s="1"/>
  <c r="I105" i="1"/>
  <c r="E105" i="1" s="1"/>
  <c r="I104" i="1"/>
  <c r="E104" i="1" s="1"/>
  <c r="I103" i="1"/>
  <c r="E103" i="1" s="1"/>
  <c r="P105" i="1" l="1"/>
  <c r="P104" i="1"/>
  <c r="P103" i="1"/>
  <c r="G45" i="1" l="1"/>
  <c r="G44" i="1"/>
  <c r="G43" i="1"/>
  <c r="G42" i="1"/>
  <c r="G41" i="1"/>
  <c r="G40" i="1"/>
  <c r="G39" i="1"/>
  <c r="G37" i="1"/>
  <c r="G38" i="1"/>
  <c r="G36" i="1"/>
  <c r="G35" i="1"/>
  <c r="G34" i="1"/>
  <c r="O58" i="1" l="1"/>
  <c r="M58" i="1"/>
  <c r="L58" i="1"/>
  <c r="O46" i="1"/>
  <c r="M46" i="1"/>
  <c r="L46" i="1"/>
  <c r="O52" i="1"/>
  <c r="N52" i="1"/>
  <c r="M52" i="1"/>
  <c r="L52" i="1"/>
  <c r="G64" i="1"/>
  <c r="G63" i="1"/>
  <c r="G62" i="1"/>
  <c r="AF19" i="5"/>
  <c r="AE19" i="5"/>
  <c r="AF11" i="5"/>
  <c r="AF10" i="5"/>
  <c r="AF9" i="5"/>
  <c r="AF8" i="5"/>
  <c r="AE11" i="5"/>
  <c r="AE10" i="5"/>
  <c r="AE9" i="5"/>
  <c r="AE8" i="5"/>
  <c r="AE12" i="5" l="1"/>
  <c r="AF12" i="5"/>
  <c r="K46" i="1"/>
  <c r="J46" i="1" l="1"/>
  <c r="E62" i="1"/>
  <c r="E63" i="1"/>
  <c r="E64" i="1"/>
  <c r="K62" i="1"/>
  <c r="J62" i="1" s="1"/>
  <c r="K63" i="1"/>
  <c r="J63" i="1" s="1"/>
  <c r="K64" i="1"/>
  <c r="J64" i="1" s="1"/>
  <c r="P64" i="1" l="1"/>
  <c r="P63" i="1"/>
  <c r="P62" i="1"/>
  <c r="K49" i="1"/>
  <c r="J49" i="1" s="1"/>
  <c r="K50" i="1"/>
  <c r="J50" i="1" s="1"/>
  <c r="K51" i="1"/>
  <c r="J51" i="1" s="1"/>
  <c r="AB19" i="5"/>
  <c r="AA19" i="5"/>
  <c r="AB11" i="5"/>
  <c r="AB10" i="5"/>
  <c r="AB9" i="5"/>
  <c r="AB8" i="5"/>
  <c r="AA11" i="5"/>
  <c r="AA10" i="5"/>
  <c r="AA9" i="5"/>
  <c r="AA8" i="5"/>
  <c r="AA24" i="5"/>
  <c r="AA23" i="5"/>
  <c r="AA22" i="5"/>
  <c r="AA21" i="5"/>
  <c r="Z25" i="5"/>
  <c r="Z12" i="5"/>
  <c r="Z14" i="5" s="1"/>
  <c r="G51" i="1"/>
  <c r="E51" i="1" s="1"/>
  <c r="G50" i="1"/>
  <c r="E50" i="1" s="1"/>
  <c r="G49" i="1"/>
  <c r="E49" i="1" s="1"/>
  <c r="Z16" i="5" l="1"/>
  <c r="Z19" i="5"/>
  <c r="Z17" i="5"/>
  <c r="Z18" i="5"/>
  <c r="P50" i="1"/>
  <c r="P49" i="1"/>
  <c r="P51" i="1"/>
  <c r="AB12" i="5"/>
  <c r="AA12" i="5"/>
  <c r="AA25" i="5"/>
  <c r="W20" i="5"/>
  <c r="V20" i="5"/>
  <c r="W11" i="5"/>
  <c r="W10" i="5"/>
  <c r="W9" i="5"/>
  <c r="W8" i="5"/>
  <c r="W12" i="5" s="1"/>
  <c r="V11" i="5"/>
  <c r="V10" i="5"/>
  <c r="V9" i="5"/>
  <c r="V8" i="5"/>
  <c r="V12" i="5" s="1"/>
  <c r="S20" i="5" l="1"/>
  <c r="R20" i="5"/>
  <c r="S11" i="5"/>
  <c r="S10" i="5"/>
  <c r="S9" i="5"/>
  <c r="S8" i="5"/>
  <c r="R11" i="5"/>
  <c r="R10" i="5"/>
  <c r="R9" i="5"/>
  <c r="R8" i="5"/>
  <c r="O20" i="5"/>
  <c r="N20" i="5"/>
  <c r="O9" i="5"/>
  <c r="O10" i="5"/>
  <c r="O11" i="5"/>
  <c r="O8" i="5"/>
  <c r="N9" i="5"/>
  <c r="N10" i="5"/>
  <c r="N11" i="5"/>
  <c r="N8" i="5"/>
  <c r="R12" i="5" l="1"/>
  <c r="S12" i="5"/>
  <c r="O12" i="5"/>
  <c r="N12" i="5" l="1"/>
  <c r="K20" i="5"/>
  <c r="J20" i="5"/>
  <c r="F24" i="5"/>
  <c r="F25" i="5"/>
  <c r="F26" i="5"/>
  <c r="F27" i="5"/>
  <c r="G11" i="5"/>
  <c r="F11" i="5"/>
  <c r="G10" i="5"/>
  <c r="F10" i="5"/>
  <c r="F9" i="5"/>
  <c r="G9" i="5"/>
  <c r="K9" i="5"/>
  <c r="K10" i="5"/>
  <c r="K11" i="5"/>
  <c r="K8" i="5"/>
  <c r="J9" i="5"/>
  <c r="J10" i="5"/>
  <c r="J11" i="5"/>
  <c r="J8" i="5"/>
  <c r="G27" i="5"/>
  <c r="C27" i="5"/>
  <c r="G26" i="5"/>
  <c r="C26" i="5"/>
  <c r="G25" i="5"/>
  <c r="C25" i="5"/>
  <c r="G24" i="5"/>
  <c r="G20" i="5"/>
  <c r="G22" i="5" s="1"/>
  <c r="F20" i="5"/>
  <c r="F22" i="5" s="1"/>
  <c r="E20" i="5"/>
  <c r="E22" i="5" s="1"/>
  <c r="E11" i="5"/>
  <c r="E10" i="5"/>
  <c r="E9" i="5"/>
  <c r="H8" i="5"/>
  <c r="G8" i="5" s="1"/>
  <c r="B7" i="5"/>
  <c r="J12" i="5" l="1"/>
  <c r="E12" i="5"/>
  <c r="E14" i="5" s="1"/>
  <c r="F28" i="5"/>
  <c r="G28" i="5"/>
  <c r="G12" i="5"/>
  <c r="G14" i="5" s="1"/>
  <c r="D7" i="5"/>
  <c r="C24" i="5"/>
  <c r="F8" i="5"/>
  <c r="K12" i="5" l="1"/>
  <c r="F12" i="5"/>
  <c r="F14" i="5" s="1"/>
  <c r="C7" i="5"/>
  <c r="K34" i="1" l="1"/>
  <c r="K35" i="1"/>
  <c r="J35" i="1" s="1"/>
  <c r="K36" i="1"/>
  <c r="J36" i="1" s="1"/>
  <c r="K37" i="1"/>
  <c r="J37" i="1" s="1"/>
  <c r="K38" i="1"/>
  <c r="J38" i="1" s="1"/>
  <c r="K39" i="1"/>
  <c r="J39" i="1" s="1"/>
  <c r="K40" i="1"/>
  <c r="J40" i="1" s="1"/>
  <c r="K41" i="1"/>
  <c r="J41" i="1" s="1"/>
  <c r="K42" i="1"/>
  <c r="J42" i="1" s="1"/>
  <c r="K43" i="1"/>
  <c r="J43" i="1" s="1"/>
  <c r="K44" i="1"/>
  <c r="J44" i="1" s="1"/>
  <c r="K45" i="1"/>
  <c r="J45" i="1" s="1"/>
  <c r="J34" i="1"/>
  <c r="L15" i="1" l="1"/>
  <c r="E37" i="1" l="1"/>
  <c r="E38" i="1"/>
  <c r="E39" i="1"/>
  <c r="E40" i="1"/>
  <c r="E41" i="1"/>
  <c r="E42" i="1"/>
  <c r="E43" i="1"/>
  <c r="E44" i="1"/>
  <c r="E45" i="1"/>
  <c r="E36" i="1"/>
  <c r="E35" i="1"/>
  <c r="E34" i="1"/>
  <c r="K6" i="4"/>
  <c r="K7" i="4"/>
  <c r="K8" i="4"/>
  <c r="K9" i="4"/>
  <c r="K10" i="4"/>
  <c r="K11" i="4"/>
  <c r="J6" i="4"/>
  <c r="J7" i="4"/>
  <c r="J8" i="4"/>
  <c r="J9" i="4"/>
  <c r="J10" i="4"/>
  <c r="J11" i="4"/>
  <c r="I6" i="4"/>
  <c r="I7" i="4"/>
  <c r="I8" i="4"/>
  <c r="I9" i="4"/>
  <c r="I10" i="4"/>
  <c r="I11" i="4"/>
  <c r="H6" i="4"/>
  <c r="H7" i="4"/>
  <c r="H8" i="4"/>
  <c r="H9" i="4"/>
  <c r="H10" i="4"/>
  <c r="H11" i="4"/>
  <c r="K5" i="4"/>
  <c r="J5" i="4"/>
  <c r="I5" i="4"/>
  <c r="H5" i="4"/>
  <c r="P34" i="1" l="1"/>
  <c r="P35" i="1"/>
  <c r="P45" i="1"/>
  <c r="P41" i="1"/>
  <c r="P37" i="1"/>
  <c r="P44" i="1"/>
  <c r="P40" i="1"/>
  <c r="P36" i="1"/>
  <c r="P43" i="1"/>
  <c r="P39" i="1"/>
  <c r="P42" i="1"/>
  <c r="P38" i="1"/>
  <c r="G27" i="1"/>
  <c r="I112" i="1" l="1"/>
  <c r="H110" i="1"/>
  <c r="G108" i="1"/>
  <c r="I102" i="1"/>
  <c r="I101" i="1"/>
  <c r="H98" i="1"/>
  <c r="H97" i="1"/>
  <c r="H96" i="1"/>
  <c r="H95" i="1"/>
  <c r="H94" i="1"/>
  <c r="H93" i="1"/>
  <c r="H92" i="1"/>
  <c r="H91" i="1"/>
  <c r="H90" i="1"/>
  <c r="H89" i="1"/>
  <c r="H88" i="1"/>
  <c r="H87" i="1"/>
  <c r="H85" i="1"/>
  <c r="H84" i="1"/>
  <c r="H82" i="1"/>
  <c r="H83" i="1"/>
  <c r="H81" i="1"/>
  <c r="H79" i="1"/>
  <c r="H78" i="1"/>
  <c r="H77" i="1"/>
  <c r="H76" i="1"/>
  <c r="H75" i="1"/>
  <c r="H74" i="1"/>
  <c r="H73" i="1"/>
  <c r="H72" i="1"/>
  <c r="G70" i="1"/>
  <c r="G69" i="1"/>
  <c r="G68" i="1"/>
  <c r="G67" i="1"/>
  <c r="G66" i="1"/>
  <c r="G61" i="1"/>
  <c r="G60" i="1"/>
  <c r="G59" i="1"/>
  <c r="G57" i="1"/>
  <c r="G56" i="1"/>
  <c r="G55" i="1"/>
  <c r="G54" i="1"/>
  <c r="G53" i="1"/>
  <c r="G48" i="1"/>
  <c r="G47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6" i="1"/>
  <c r="G14" i="1"/>
  <c r="G13" i="1"/>
  <c r="G12" i="1"/>
  <c r="G11" i="1"/>
  <c r="G10" i="1"/>
  <c r="G9" i="1"/>
  <c r="E9" i="1" s="1"/>
  <c r="I99" i="1" l="1"/>
  <c r="E47" i="1"/>
  <c r="G46" i="1"/>
  <c r="G58" i="1"/>
  <c r="C6" i="3"/>
  <c r="C11" i="3" s="1"/>
  <c r="K74" i="1" l="1"/>
  <c r="J74" i="1" s="1"/>
  <c r="E74" i="1"/>
  <c r="K73" i="1"/>
  <c r="J73" i="1" s="1"/>
  <c r="E73" i="1"/>
  <c r="P73" i="1" l="1"/>
  <c r="P74" i="1"/>
  <c r="E101" i="1" l="1"/>
  <c r="E102" i="1"/>
  <c r="E100" i="1" l="1"/>
  <c r="K11" i="1"/>
  <c r="J11" i="1" s="1"/>
  <c r="E11" i="1"/>
  <c r="K12" i="1"/>
  <c r="J12" i="1" s="1"/>
  <c r="E12" i="1"/>
  <c r="P11" i="1" l="1"/>
  <c r="P12" i="1"/>
  <c r="E67" i="1"/>
  <c r="E68" i="1"/>
  <c r="K66" i="1" l="1"/>
  <c r="J66" i="1" s="1"/>
  <c r="E66" i="1"/>
  <c r="P66" i="1" l="1"/>
  <c r="E70" i="1"/>
  <c r="E69" i="1"/>
  <c r="E60" i="1"/>
  <c r="E61" i="1"/>
  <c r="E59" i="1"/>
  <c r="M65" i="1" l="1"/>
  <c r="O65" i="1"/>
  <c r="L65" i="1"/>
  <c r="K59" i="1"/>
  <c r="J59" i="1" s="1"/>
  <c r="P59" i="1" s="1"/>
  <c r="K60" i="1"/>
  <c r="J60" i="1" s="1"/>
  <c r="P60" i="1" s="1"/>
  <c r="K61" i="1"/>
  <c r="J61" i="1" s="1"/>
  <c r="P61" i="1" s="1"/>
  <c r="K67" i="1"/>
  <c r="J67" i="1" s="1"/>
  <c r="P67" i="1" s="1"/>
  <c r="K68" i="1"/>
  <c r="J68" i="1" s="1"/>
  <c r="P68" i="1" s="1"/>
  <c r="K69" i="1"/>
  <c r="J69" i="1" s="1"/>
  <c r="P69" i="1" s="1"/>
  <c r="J70" i="1"/>
  <c r="P70" i="1" s="1"/>
  <c r="K72" i="1"/>
  <c r="J72" i="1" s="1"/>
  <c r="K75" i="1"/>
  <c r="J75" i="1" s="1"/>
  <c r="K76" i="1"/>
  <c r="J76" i="1" s="1"/>
  <c r="K77" i="1"/>
  <c r="J77" i="1" s="1"/>
  <c r="K78" i="1"/>
  <c r="J78" i="1" s="1"/>
  <c r="K79" i="1"/>
  <c r="J79" i="1" s="1"/>
  <c r="K80" i="1"/>
  <c r="J80" i="1" s="1"/>
  <c r="K81" i="1"/>
  <c r="J81" i="1" s="1"/>
  <c r="K82" i="1"/>
  <c r="J82" i="1" s="1"/>
  <c r="K83" i="1"/>
  <c r="J83" i="1" s="1"/>
  <c r="K84" i="1"/>
  <c r="J84" i="1" s="1"/>
  <c r="K85" i="1"/>
  <c r="J85" i="1" s="1"/>
  <c r="K87" i="1"/>
  <c r="J87" i="1" s="1"/>
  <c r="J88" i="1"/>
  <c r="K89" i="1"/>
  <c r="J89" i="1" s="1"/>
  <c r="K90" i="1"/>
  <c r="J90" i="1" s="1"/>
  <c r="J91" i="1"/>
  <c r="K92" i="1"/>
  <c r="J92" i="1" s="1"/>
  <c r="K93" i="1"/>
  <c r="J93" i="1" s="1"/>
  <c r="K94" i="1"/>
  <c r="J94" i="1" s="1"/>
  <c r="K95" i="1"/>
  <c r="J95" i="1" s="1"/>
  <c r="K96" i="1"/>
  <c r="J96" i="1" s="1"/>
  <c r="K97" i="1"/>
  <c r="J97" i="1" s="1"/>
  <c r="K98" i="1"/>
  <c r="J98" i="1" s="1"/>
  <c r="K101" i="1"/>
  <c r="J101" i="1" s="1"/>
  <c r="P101" i="1" s="1"/>
  <c r="K102" i="1"/>
  <c r="J102" i="1" s="1"/>
  <c r="P102" i="1" s="1"/>
  <c r="G65" i="1"/>
  <c r="E65" i="1" s="1"/>
  <c r="E58" i="1"/>
  <c r="E98" i="1"/>
  <c r="E97" i="1"/>
  <c r="E96" i="1"/>
  <c r="E95" i="1"/>
  <c r="E94" i="1"/>
  <c r="E93" i="1"/>
  <c r="E92" i="1"/>
  <c r="E91" i="1"/>
  <c r="E90" i="1"/>
  <c r="E89" i="1"/>
  <c r="E88" i="1"/>
  <c r="E87" i="1"/>
  <c r="E85" i="1"/>
  <c r="E84" i="1"/>
  <c r="E83" i="1"/>
  <c r="E82" i="1"/>
  <c r="E81" i="1"/>
  <c r="E80" i="1"/>
  <c r="E79" i="1"/>
  <c r="E78" i="1"/>
  <c r="E77" i="1"/>
  <c r="E76" i="1"/>
  <c r="E75" i="1"/>
  <c r="E72" i="1"/>
  <c r="K16" i="1"/>
  <c r="J16" i="1" s="1"/>
  <c r="K17" i="1"/>
  <c r="J17" i="1" s="1"/>
  <c r="J18" i="1"/>
  <c r="K19" i="1"/>
  <c r="J19" i="1" s="1"/>
  <c r="J20" i="1"/>
  <c r="K21" i="1"/>
  <c r="J21" i="1" s="1"/>
  <c r="J22" i="1"/>
  <c r="K23" i="1"/>
  <c r="J23" i="1" s="1"/>
  <c r="K24" i="1"/>
  <c r="J24" i="1" s="1"/>
  <c r="K25" i="1"/>
  <c r="J25" i="1" s="1"/>
  <c r="K26" i="1"/>
  <c r="J26" i="1" s="1"/>
  <c r="K27" i="1"/>
  <c r="J27" i="1" s="1"/>
  <c r="J28" i="1"/>
  <c r="J29" i="1"/>
  <c r="K30" i="1"/>
  <c r="J30" i="1" s="1"/>
  <c r="K31" i="1"/>
  <c r="J31" i="1" s="1"/>
  <c r="K32" i="1"/>
  <c r="J32" i="1" s="1"/>
  <c r="K33" i="1"/>
  <c r="J33" i="1" s="1"/>
  <c r="E33" i="1"/>
  <c r="K9" i="1"/>
  <c r="J9" i="1" s="1"/>
  <c r="J10" i="1"/>
  <c r="K13" i="1"/>
  <c r="J13" i="1" s="1"/>
  <c r="K14" i="1"/>
  <c r="J14" i="1" s="1"/>
  <c r="M86" i="1"/>
  <c r="O86" i="1"/>
  <c r="M71" i="1"/>
  <c r="N71" i="1"/>
  <c r="O71" i="1"/>
  <c r="L86" i="1"/>
  <c r="L71" i="1"/>
  <c r="O8" i="1"/>
  <c r="M8" i="1"/>
  <c r="N8" i="1"/>
  <c r="L8" i="1"/>
  <c r="H86" i="1"/>
  <c r="E86" i="1" s="1"/>
  <c r="H71" i="1"/>
  <c r="P33" i="1" l="1"/>
  <c r="E71" i="1"/>
  <c r="E99" i="1"/>
  <c r="J100" i="1"/>
  <c r="P100" i="1" s="1"/>
  <c r="K99" i="1"/>
  <c r="J99" i="1" s="1"/>
  <c r="K71" i="1"/>
  <c r="J71" i="1" s="1"/>
  <c r="K86" i="1"/>
  <c r="J86" i="1" s="1"/>
  <c r="P86" i="1" s="1"/>
  <c r="K58" i="1"/>
  <c r="J58" i="1" s="1"/>
  <c r="P58" i="1" s="1"/>
  <c r="K65" i="1"/>
  <c r="P88" i="1"/>
  <c r="P90" i="1"/>
  <c r="P92" i="1"/>
  <c r="P94" i="1"/>
  <c r="P96" i="1"/>
  <c r="P98" i="1"/>
  <c r="P87" i="1"/>
  <c r="P89" i="1"/>
  <c r="P91" i="1"/>
  <c r="P93" i="1"/>
  <c r="P95" i="1"/>
  <c r="P97" i="1"/>
  <c r="K15" i="1"/>
  <c r="K8" i="1"/>
  <c r="J8" i="1" s="1"/>
  <c r="P78" i="1"/>
  <c r="P82" i="1"/>
  <c r="P72" i="1"/>
  <c r="P76" i="1"/>
  <c r="P80" i="1"/>
  <c r="P84" i="1"/>
  <c r="P75" i="1"/>
  <c r="P77" i="1"/>
  <c r="P79" i="1"/>
  <c r="P81" i="1"/>
  <c r="P83" i="1"/>
  <c r="P85" i="1"/>
  <c r="J65" i="1" l="1"/>
  <c r="P65" i="1" s="1"/>
  <c r="P71" i="1"/>
  <c r="P99" i="1"/>
  <c r="J15" i="1"/>
  <c r="E32" i="1"/>
  <c r="P32" i="1" l="1"/>
  <c r="E31" i="1"/>
  <c r="P31" i="1" l="1"/>
  <c r="E30" i="1"/>
  <c r="P30" i="1" l="1"/>
  <c r="E29" i="1"/>
  <c r="P29" i="1" l="1"/>
  <c r="E28" i="1"/>
  <c r="P28" i="1" l="1"/>
  <c r="E27" i="1"/>
  <c r="P27" i="1" l="1"/>
  <c r="E26" i="1"/>
  <c r="P26" i="1" l="1"/>
  <c r="E25" i="1"/>
  <c r="P25" i="1" l="1"/>
  <c r="E24" i="1"/>
  <c r="P24" i="1" l="1"/>
  <c r="E23" i="1"/>
  <c r="P23" i="1" l="1"/>
  <c r="E22" i="1"/>
  <c r="P22" i="1" l="1"/>
  <c r="E21" i="1"/>
  <c r="P21" i="1" l="1"/>
  <c r="E20" i="1"/>
  <c r="P20" i="1" l="1"/>
  <c r="E19" i="1"/>
  <c r="P19" i="1" l="1"/>
  <c r="E18" i="1"/>
  <c r="P18" i="1" l="1"/>
  <c r="E16" i="1" l="1"/>
  <c r="P16" i="1" l="1"/>
  <c r="E14" i="1"/>
  <c r="P14" i="1" l="1"/>
  <c r="E13" i="1"/>
  <c r="P13" i="1" l="1"/>
  <c r="E10" i="1" l="1"/>
  <c r="P10" i="1" l="1"/>
  <c r="G8" i="1"/>
  <c r="P9" i="1" l="1"/>
  <c r="E53" i="1" l="1"/>
  <c r="E54" i="1"/>
  <c r="E46" i="1" l="1"/>
  <c r="I111" i="1"/>
  <c r="I113" i="1" s="1"/>
  <c r="M111" i="1"/>
  <c r="G52" i="1"/>
  <c r="K55" i="1"/>
  <c r="J55" i="1" s="1"/>
  <c r="E55" i="1"/>
  <c r="K56" i="1"/>
  <c r="J56" i="1" s="1"/>
  <c r="E56" i="1"/>
  <c r="P46" i="1" l="1"/>
  <c r="P55" i="1"/>
  <c r="P56" i="1"/>
  <c r="K54" i="1"/>
  <c r="J54" i="1" s="1"/>
  <c r="P54" i="1" l="1"/>
  <c r="J57" i="1"/>
  <c r="E57" i="1"/>
  <c r="P57" i="1" l="1"/>
  <c r="M109" i="1"/>
  <c r="O113" i="1"/>
  <c r="N113" i="1"/>
  <c r="M107" i="1"/>
  <c r="L113" i="1"/>
  <c r="M113" i="1" l="1"/>
  <c r="H109" i="1"/>
  <c r="H113" i="1" s="1"/>
  <c r="G107" i="1"/>
  <c r="K47" i="1" l="1"/>
  <c r="J47" i="1" s="1"/>
  <c r="K48" i="1"/>
  <c r="J48" i="1" s="1"/>
  <c r="K108" i="1" l="1"/>
  <c r="J108" i="1" s="1"/>
  <c r="K109" i="1"/>
  <c r="J109" i="1" s="1"/>
  <c r="K110" i="1"/>
  <c r="J110" i="1" s="1"/>
  <c r="K111" i="1"/>
  <c r="J111" i="1" s="1"/>
  <c r="K112" i="1"/>
  <c r="J112" i="1" s="1"/>
  <c r="E112" i="1"/>
  <c r="E110" i="1"/>
  <c r="E108" i="1"/>
  <c r="K107" i="1"/>
  <c r="J107" i="1" s="1"/>
  <c r="E107" i="1"/>
  <c r="E109" i="1"/>
  <c r="E111" i="1"/>
  <c r="K53" i="1"/>
  <c r="J53" i="1" s="1"/>
  <c r="P111" i="1" l="1"/>
  <c r="P110" i="1"/>
  <c r="P107" i="1"/>
  <c r="P112" i="1"/>
  <c r="P109" i="1"/>
  <c r="P108" i="1"/>
  <c r="P47" i="1" l="1"/>
  <c r="P53" i="1"/>
  <c r="K52" i="1"/>
  <c r="J52" i="1" s="1"/>
  <c r="E52" i="1"/>
  <c r="E8" i="1"/>
  <c r="P52" i="1" l="1"/>
  <c r="J113" i="1"/>
  <c r="K113" i="1"/>
  <c r="P8" i="1"/>
  <c r="G17" i="1" l="1"/>
  <c r="E17" i="1" l="1"/>
  <c r="G15" i="1"/>
  <c r="P17" i="1" l="1"/>
  <c r="E15" i="1"/>
  <c r="G113" i="1"/>
  <c r="P15" i="1" l="1"/>
  <c r="E113" i="1"/>
  <c r="P113" i="1" l="1"/>
  <c r="E48" i="1"/>
  <c r="P48" i="1" l="1"/>
</calcChain>
</file>

<file path=xl/sharedStrings.xml><?xml version="1.0" encoding="utf-8"?>
<sst xmlns="http://schemas.openxmlformats.org/spreadsheetml/2006/main" count="838" uniqueCount="455">
  <si>
    <t>Kategoria regionu</t>
  </si>
  <si>
    <t>Wsparcie UE</t>
  </si>
  <si>
    <t>ogółem</t>
  </si>
  <si>
    <t>FS</t>
  </si>
  <si>
    <t>EFRR</t>
  </si>
  <si>
    <t>EFS+</t>
  </si>
  <si>
    <t>budżet JST</t>
  </si>
  <si>
    <t>inne</t>
  </si>
  <si>
    <t>Wkład krajowy</t>
  </si>
  <si>
    <t>Krajowe środki publiczne</t>
  </si>
  <si>
    <t>Krajowe środki prywatne</t>
  </si>
  <si>
    <t>Finansowanie ogółem</t>
  </si>
  <si>
    <t>Wkład EBI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</si>
  <si>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</si>
  <si>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</si>
  <si>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</si>
  <si>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</si>
  <si>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</si>
  <si>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</si>
  <si>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</si>
  <si>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</si>
  <si>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</si>
  <si>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</si>
  <si>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</si>
  <si>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</si>
  <si>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Razem </t>
  </si>
  <si>
    <t>słabiej rozwinięte</t>
  </si>
  <si>
    <t>(**) obejmuje cały wkład z budżetu państwa (cz.34 i inne)</t>
  </si>
  <si>
    <t>Cel szczegółowy
(numer)</t>
  </si>
  <si>
    <t>Priorytet
(numer)</t>
  </si>
  <si>
    <t>=b+c+d+e</t>
  </si>
  <si>
    <t>FST (*)</t>
  </si>
  <si>
    <t>m</t>
  </si>
  <si>
    <t>=a+f</t>
  </si>
  <si>
    <t>=g+k</t>
  </si>
  <si>
    <t>=h+i+j</t>
  </si>
  <si>
    <t>ND</t>
  </si>
  <si>
    <t>(*) kwoty z tabeli finansowej programu odpowiadającej art. 22 ust. 3 lit. g (ii) Rozporządzenia ogólnego,</t>
  </si>
  <si>
    <t>budżet państwa
(**)</t>
  </si>
  <si>
    <t>Cel polityki
(numer)</t>
  </si>
  <si>
    <t>Działanie
(numer)</t>
  </si>
  <si>
    <t>Zakresu interwencji 
(kod)</t>
  </si>
  <si>
    <t>Orientacyjna alokacja UE (EUR)</t>
  </si>
  <si>
    <t>Cel szczegółowy (numer)</t>
  </si>
  <si>
    <t>077</t>
  </si>
  <si>
    <t>099</t>
  </si>
  <si>
    <t>102</t>
  </si>
  <si>
    <t>107</t>
  </si>
  <si>
    <t>090</t>
  </si>
  <si>
    <t>093</t>
  </si>
  <si>
    <t>094</t>
  </si>
  <si>
    <t>095</t>
  </si>
  <si>
    <t>089</t>
  </si>
  <si>
    <t>083</t>
  </si>
  <si>
    <t>109</t>
  </si>
  <si>
    <t>119</t>
  </si>
  <si>
    <t>120</t>
  </si>
  <si>
    <t>086</t>
  </si>
  <si>
    <t>Działanie FELD. 03.01 Mobilność miejska</t>
  </si>
  <si>
    <t xml:space="preserve">Priorytet FELD.03 Fundusze europejskie dla mobilnego Łódzkiego  </t>
  </si>
  <si>
    <t xml:space="preserve">Priorytet FELD.04 Fundusze europejskie dla lepiej połączonego Łódzkiego </t>
  </si>
  <si>
    <t xml:space="preserve">Działanie FELD.04.01 Drogi wojewódzkie </t>
  </si>
  <si>
    <t>Działanie FELD.04.02 Drogi lokalne</t>
  </si>
  <si>
    <t>Działanie FELD.04.03 Transport kolejowy</t>
  </si>
  <si>
    <t>Działanie FELD.04.04 Publiczny transport pozamiejski</t>
  </si>
  <si>
    <t>Działanie FELD.04.05 Infrastruktura paliw alternatywnych</t>
  </si>
  <si>
    <t xml:space="preserve">Priorytet FELD.10 Pomoc techniczna EFRR </t>
  </si>
  <si>
    <t>Działanie FELD.10.01 Pomoc techniczna EFRR</t>
  </si>
  <si>
    <t>Działanie FELD.11.01 Pomoc techniczna EFS+</t>
  </si>
  <si>
    <t xml:space="preserve">Priorytet FELD.12 Pomoc techniczna FST </t>
  </si>
  <si>
    <t>Działanie FELD.12.01 Pomoc techniczna FST</t>
  </si>
  <si>
    <t>Priorytet FELD.01 Fundusze europejskie dla innowacyjnego Łódzkiego</t>
  </si>
  <si>
    <t>Działanie FELD.01.01 Publiczna infrastruktura badawcza</t>
  </si>
  <si>
    <t>Działanie FELD.01.02 Inwestycje przedsiębiorstw w badania i innowacje</t>
  </si>
  <si>
    <t>Priorytet FELD.02 Fundusze europejskie dla zielonego Łódzkiego</t>
  </si>
  <si>
    <t>Działanie FELD.02.01 Efektywność energetyczna</t>
  </si>
  <si>
    <t xml:space="preserve">CS EFRR.CP3.II </t>
  </si>
  <si>
    <t xml:space="preserve">CS EFRR.CP2.VIII </t>
  </si>
  <si>
    <t>CS EFRR.CP1.I</t>
  </si>
  <si>
    <t>CS EFRR.CP2.I</t>
  </si>
  <si>
    <t>Priorytet FELD.07 Fundusze europejskie dla zatrudnienia i integracji w Łódzkiem</t>
  </si>
  <si>
    <t>Priorytet FELD.08 Fundusze europejskie dla edukacji i kadr w Łódzkiem</t>
  </si>
  <si>
    <t>Działanie FELD.08.01 Wzmocnienie równości płci</t>
  </si>
  <si>
    <t>Priorytet FELD.09 Fundusze europejskie dla Łódzkiego w transformacji</t>
  </si>
  <si>
    <t>Działanie FELD.09.01 Gospodarka w transformacji</t>
  </si>
  <si>
    <t>Działanie FELD.09.02 Społeczeństwo w transformacji</t>
  </si>
  <si>
    <t>Działanie FELD.09.03 Przestrzeń w transformacji</t>
  </si>
  <si>
    <t>Priorytet FELD.06 Fundusze europejskie dla Łódzkiego przyjaznego mieszkańcom</t>
  </si>
  <si>
    <t>Priorytet FELD.05 Fundusze europejskie dla rozwoju lokalnego w Łódzkiem</t>
  </si>
  <si>
    <t>FELD.01.01</t>
  </si>
  <si>
    <t>FELD.01.02</t>
  </si>
  <si>
    <t>FELD.01</t>
  </si>
  <si>
    <t>FELD.01.03</t>
  </si>
  <si>
    <t>FELD.01.04</t>
  </si>
  <si>
    <t>FELD.01.05</t>
  </si>
  <si>
    <t>FELD.01.06</t>
  </si>
  <si>
    <t>FELD.02</t>
  </si>
  <si>
    <t>FELD.03</t>
  </si>
  <si>
    <t>1.I</t>
  </si>
  <si>
    <t>1.II</t>
  </si>
  <si>
    <t>1.III</t>
  </si>
  <si>
    <t>FELD.03.01</t>
  </si>
  <si>
    <t>2.VIII</t>
  </si>
  <si>
    <t>FELD.04.01</t>
  </si>
  <si>
    <t>FELD.04.02</t>
  </si>
  <si>
    <t>FELD.04.03</t>
  </si>
  <si>
    <t>FELD.04.04</t>
  </si>
  <si>
    <t>FELD.04.05</t>
  </si>
  <si>
    <t>FELD.04</t>
  </si>
  <si>
    <t>FELD.05</t>
  </si>
  <si>
    <t>FELD.06</t>
  </si>
  <si>
    <t>FELD.02.01</t>
  </si>
  <si>
    <t>2.I</t>
  </si>
  <si>
    <t>FELD.05.01</t>
  </si>
  <si>
    <t>FELD.07</t>
  </si>
  <si>
    <t>FELD.08</t>
  </si>
  <si>
    <t>FELD.09</t>
  </si>
  <si>
    <t>FELD.10</t>
  </si>
  <si>
    <t>FELD.12</t>
  </si>
  <si>
    <t>FELD.11</t>
  </si>
  <si>
    <t>Tabela 2. Alokacja programów w podziale na działania i zakres interwencji</t>
  </si>
  <si>
    <t>Tabela 1. Alokacja programów w podziale na działania, wsparcie UE i wkład krajowy (w EUR)</t>
  </si>
  <si>
    <t>CS EFS+.CP4.A</t>
  </si>
  <si>
    <t>CS EFS+.CP4.B</t>
  </si>
  <si>
    <t>CS EFS+.CP4.H</t>
  </si>
  <si>
    <t>CS EFS+.CP4.I</t>
  </si>
  <si>
    <t>CS EFS+.CP4.K</t>
  </si>
  <si>
    <t>CS EFS+.CP4.L</t>
  </si>
  <si>
    <t>Działanie FELD.08.02 Usługi rozwojowe dla pracowników</t>
  </si>
  <si>
    <t>Działanie FELD.08.03 Outplacement</t>
  </si>
  <si>
    <t>Działanie FELD.08.04 Zdrowy pracownik</t>
  </si>
  <si>
    <t>Działanie FELD.08.05 Poprawa organizacji pracy</t>
  </si>
  <si>
    <t>Działanie FELD.08.06 Edukacja przedszkolna</t>
  </si>
  <si>
    <t>Działanie FELD.08.07 Kształcenie ogólne</t>
  </si>
  <si>
    <t>Działanie FELD.08.08 Kształcenie zawodowe</t>
  </si>
  <si>
    <t>Działanie FELD.08.09 Kształcenie zawodowe-stypendia</t>
  </si>
  <si>
    <t>Działanie FELD.08.10 Edukacja włączająca</t>
  </si>
  <si>
    <t>Działanie FELD.08.11 Usługi rozwojowe dla osób dorosłych</t>
  </si>
  <si>
    <t xml:space="preserve">Działanie FELD.08.12 Aktywność edukacyjna </t>
  </si>
  <si>
    <t xml:space="preserve">CS EFS+.CP4.C </t>
  </si>
  <si>
    <t>CS EFS+.CP4.D</t>
  </si>
  <si>
    <t>CS EFS+.CP4.F</t>
  </si>
  <si>
    <t>CS EFS+.CP4.G</t>
  </si>
  <si>
    <t xml:space="preserve">FELD.07.01 </t>
  </si>
  <si>
    <t>4.1</t>
  </si>
  <si>
    <t>134</t>
  </si>
  <si>
    <t>135</t>
  </si>
  <si>
    <t>136</t>
  </si>
  <si>
    <t>137</t>
  </si>
  <si>
    <t xml:space="preserve">FELD.07.02 </t>
  </si>
  <si>
    <t>139</t>
  </si>
  <si>
    <t>4.2</t>
  </si>
  <si>
    <t xml:space="preserve">FELD.07.03 </t>
  </si>
  <si>
    <t>4.8</t>
  </si>
  <si>
    <t>153</t>
  </si>
  <si>
    <t xml:space="preserve">FELD.07.04 </t>
  </si>
  <si>
    <t>4.9</t>
  </si>
  <si>
    <t>138</t>
  </si>
  <si>
    <t xml:space="preserve">FELD.07.05 </t>
  </si>
  <si>
    <t>156</t>
  </si>
  <si>
    <t>157</t>
  </si>
  <si>
    <t>4.11</t>
  </si>
  <si>
    <t>158</t>
  </si>
  <si>
    <t>161</t>
  </si>
  <si>
    <t>FELD.07.08</t>
  </si>
  <si>
    <t>FELD.07.09</t>
  </si>
  <si>
    <t>4.12</t>
  </si>
  <si>
    <t>160</t>
  </si>
  <si>
    <t>FELD.07.10</t>
  </si>
  <si>
    <t>159</t>
  </si>
  <si>
    <t>FELD.07.11</t>
  </si>
  <si>
    <t>163</t>
  </si>
  <si>
    <t>FELD.07.12</t>
  </si>
  <si>
    <t>FELD.08.01</t>
  </si>
  <si>
    <t>4.3</t>
  </si>
  <si>
    <t>142</t>
  </si>
  <si>
    <t>FELD.08.02</t>
  </si>
  <si>
    <t>146</t>
  </si>
  <si>
    <t>4.4</t>
  </si>
  <si>
    <t>FELD.08.03</t>
  </si>
  <si>
    <t>FELD.08.04</t>
  </si>
  <si>
    <t>144</t>
  </si>
  <si>
    <t>147</t>
  </si>
  <si>
    <t>FELD.08.05</t>
  </si>
  <si>
    <t>FELD.08.06</t>
  </si>
  <si>
    <t>4.6</t>
  </si>
  <si>
    <t>148</t>
  </si>
  <si>
    <t>FELD.08.07</t>
  </si>
  <si>
    <t>149</t>
  </si>
  <si>
    <t>4.7</t>
  </si>
  <si>
    <t>FELD.08.08</t>
  </si>
  <si>
    <t>151</t>
  </si>
  <si>
    <t>FELD.08.09</t>
  </si>
  <si>
    <t>FELD.08.10</t>
  </si>
  <si>
    <t>FELD.08.11</t>
  </si>
  <si>
    <t>FELD.08.12</t>
  </si>
  <si>
    <t>Działanie FELD.05.02 Rewitalizacja obszarów miejskich</t>
  </si>
  <si>
    <t>Działanie FELD.05.03 Rewitalizacja obszarów wiejskich</t>
  </si>
  <si>
    <t>CS EFRR.CP5.I</t>
  </si>
  <si>
    <t>CS EFRR.CP5.II</t>
  </si>
  <si>
    <t>Działanie FELD.06.04 Kultura i turystyka</t>
  </si>
  <si>
    <t>CS EFRR.CP4.VI</t>
  </si>
  <si>
    <t>Działanie FELD.06.05 Kultura i turystyka – IF</t>
  </si>
  <si>
    <t>FELD.02.05</t>
  </si>
  <si>
    <t>2.II</t>
  </si>
  <si>
    <t>FELD.02.06</t>
  </si>
  <si>
    <t>FELD.02.07</t>
  </si>
  <si>
    <t>FELD.02.08</t>
  </si>
  <si>
    <t>060</t>
  </si>
  <si>
    <t>059</t>
  </si>
  <si>
    <t>058</t>
  </si>
  <si>
    <t>2.IV</t>
  </si>
  <si>
    <t>047</t>
  </si>
  <si>
    <t>048</t>
  </si>
  <si>
    <t>049</t>
  </si>
  <si>
    <t>050</t>
  </si>
  <si>
    <t>052</t>
  </si>
  <si>
    <t>Działanie FELD.02.05 Odnawialne źródła energii</t>
  </si>
  <si>
    <t>Działanie FELD.02.07 Odnawialne źródła energii – IF</t>
  </si>
  <si>
    <t>Działanie FELD.02.08 Dostosowanie do zmian klimatu, zapobieganie klęskom i katastrofom</t>
  </si>
  <si>
    <t>CS EFRR.CP2.II</t>
  </si>
  <si>
    <t>CS EFRR.CP2.IV</t>
  </si>
  <si>
    <t>079</t>
  </si>
  <si>
    <t>165</t>
  </si>
  <si>
    <t>166</t>
  </si>
  <si>
    <t>167</t>
  </si>
  <si>
    <t>169</t>
  </si>
  <si>
    <t>126</t>
  </si>
  <si>
    <t>168</t>
  </si>
  <si>
    <t>FELD.05.02</t>
  </si>
  <si>
    <t>FELD.05.03</t>
  </si>
  <si>
    <t>5.I</t>
  </si>
  <si>
    <t>5.II</t>
  </si>
  <si>
    <t>FELD.06.05</t>
  </si>
  <si>
    <t>FELD.06.04</t>
  </si>
  <si>
    <t>4.VI</t>
  </si>
  <si>
    <t>FELD.09.03</t>
  </si>
  <si>
    <t>Działanie FELD.01.04 Cyfryzacja</t>
  </si>
  <si>
    <t>CS EFRR.CP1.II</t>
  </si>
  <si>
    <t>Działanie FELD.06.01 Infrastruktura edukacyjna</t>
  </si>
  <si>
    <t>CS EFRR.CP4.II</t>
  </si>
  <si>
    <t>016</t>
  </si>
  <si>
    <t>019</t>
  </si>
  <si>
    <t>FELD.06.01</t>
  </si>
  <si>
    <t>4.II</t>
  </si>
  <si>
    <t>121</t>
  </si>
  <si>
    <t>122</t>
  </si>
  <si>
    <t>124</t>
  </si>
  <si>
    <t>Działanie FELD.06.02 Infrastruktura społeczna</t>
  </si>
  <si>
    <t>CS EFRR.CP4.III</t>
  </si>
  <si>
    <t>Działanie FELD.06.03 Infrastruktura zdrowotna</t>
  </si>
  <si>
    <t>CS EFRR.CP4.V</t>
  </si>
  <si>
    <t>127</t>
  </si>
  <si>
    <t>172</t>
  </si>
  <si>
    <t>FELD.06.02</t>
  </si>
  <si>
    <t>4.III</t>
  </si>
  <si>
    <t>FELD.06.03</t>
  </si>
  <si>
    <t>4.V</t>
  </si>
  <si>
    <t>128</t>
  </si>
  <si>
    <t>129</t>
  </si>
  <si>
    <t>Działanie FELD.01.03 PPO</t>
  </si>
  <si>
    <t>Działanie FELD.01.05 Konkurencyjność MŚP</t>
  </si>
  <si>
    <t>Działanie FELD 01.06 Inwestycje w MŚP - IF</t>
  </si>
  <si>
    <t>CS EFRR.CP1.III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</si>
  <si>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</si>
  <si>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</si>
  <si>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</si>
  <si>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</si>
  <si>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</si>
  <si>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</si>
  <si>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</si>
  <si>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</si>
  <si>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</si>
  <si>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</si>
  <si>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</si>
  <si>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</si>
  <si>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023</t>
  </si>
  <si>
    <t>028</t>
  </si>
  <si>
    <t>029</t>
  </si>
  <si>
    <t>030</t>
  </si>
  <si>
    <t>013</t>
  </si>
  <si>
    <t>021</t>
  </si>
  <si>
    <t>024</t>
  </si>
  <si>
    <t>025</t>
  </si>
  <si>
    <t>026</t>
  </si>
  <si>
    <t>027</t>
  </si>
  <si>
    <t>038</t>
  </si>
  <si>
    <t>040</t>
  </si>
  <si>
    <t>072</t>
  </si>
  <si>
    <t>075</t>
  </si>
  <si>
    <t>Działanie FELD.02.03 Efektywność energetyczna – IF</t>
  </si>
  <si>
    <t>Działanie FELD.02.04 Budynki pasywne</t>
  </si>
  <si>
    <t>Działanie FELD.02.10 Gospodarka wodno‐ściekowa – aglomeracje 10-15 tys. RLM</t>
  </si>
  <si>
    <t>CS EFRR.CP2.V</t>
  </si>
  <si>
    <t>Działanie FELD.02.11 Gospodarka wodno‐ściekowa – aglomeracje 2-10 tys. RLM</t>
  </si>
  <si>
    <t>041</t>
  </si>
  <si>
    <t>042</t>
  </si>
  <si>
    <t>044</t>
  </si>
  <si>
    <t>045</t>
  </si>
  <si>
    <t>046</t>
  </si>
  <si>
    <t>054</t>
  </si>
  <si>
    <t>FELD.02.02</t>
  </si>
  <si>
    <t>FELD.02.03</t>
  </si>
  <si>
    <t>055</t>
  </si>
  <si>
    <t>043</t>
  </si>
  <si>
    <t>FELD.02.04</t>
  </si>
  <si>
    <t>FELD.02.09</t>
  </si>
  <si>
    <t>FELD.02.10</t>
  </si>
  <si>
    <t>2.V</t>
  </si>
  <si>
    <t>065</t>
  </si>
  <si>
    <t>066</t>
  </si>
  <si>
    <t>063</t>
  </si>
  <si>
    <t>064</t>
  </si>
  <si>
    <t>FELD.02.11</t>
  </si>
  <si>
    <t>FELD.02.12</t>
  </si>
  <si>
    <t>081</t>
  </si>
  <si>
    <t>082</t>
  </si>
  <si>
    <t>084</t>
  </si>
  <si>
    <t>085</t>
  </si>
  <si>
    <t>FELD.03.02</t>
  </si>
  <si>
    <t>179</t>
  </si>
  <si>
    <t>180</t>
  </si>
  <si>
    <t>181</t>
  </si>
  <si>
    <t>182</t>
  </si>
  <si>
    <t>FELD.10.01</t>
  </si>
  <si>
    <t>FELD.11.01</t>
  </si>
  <si>
    <t>FELD.12.01</t>
  </si>
  <si>
    <t>FELD.09.01</t>
  </si>
  <si>
    <t>014</t>
  </si>
  <si>
    <t>020</t>
  </si>
  <si>
    <t>039</t>
  </si>
  <si>
    <t>076</t>
  </si>
  <si>
    <t>FELD.09.02</t>
  </si>
  <si>
    <t xml:space="preserve">CS FST.CP6.I </t>
  </si>
  <si>
    <t>Działanie FELD.02.13 Gospodarka o obiegu zamkniętym</t>
  </si>
  <si>
    <t>Działanie FELD.02.14 Gospodarka o obiegu zamkniętym – IF</t>
  </si>
  <si>
    <t>Działanie FELD.02.15 Bioróżnorodność</t>
  </si>
  <si>
    <t>Działanie FELD.02.17 Ochrona przyrody</t>
  </si>
  <si>
    <t>CS EFRR.CP2.VI</t>
  </si>
  <si>
    <t xml:space="preserve">CS EFRR.CP2.VII </t>
  </si>
  <si>
    <t>FELD.02.13</t>
  </si>
  <si>
    <t>067</t>
  </si>
  <si>
    <t>069</t>
  </si>
  <si>
    <t>070</t>
  </si>
  <si>
    <t>FELD.02.14</t>
  </si>
  <si>
    <t>FELD.02.15</t>
  </si>
  <si>
    <t>073</t>
  </si>
  <si>
    <t>074</t>
  </si>
  <si>
    <t>078</t>
  </si>
  <si>
    <t>080</t>
  </si>
  <si>
    <t>FELD.02.16</t>
  </si>
  <si>
    <t>FELD.02.17</t>
  </si>
  <si>
    <t>FELD.02.18</t>
  </si>
  <si>
    <t>2.VI</t>
  </si>
  <si>
    <t>2.VII</t>
  </si>
  <si>
    <t>Działanie FELD.07.01 Aktywizacja zawodowa - PUP</t>
  </si>
  <si>
    <t>Działanie FELD.07.02 Aktywizacja zawodowa - OHP</t>
  </si>
  <si>
    <t>Działanie FELD.07.03 Aktywizacja zawodowa - WUP</t>
  </si>
  <si>
    <t>Działanie FELD.07.04 Kadry PSZ</t>
  </si>
  <si>
    <t>Działanie FELD.07.05 Integracja i społeczeństwo obywatelskie</t>
  </si>
  <si>
    <t>Działanie FELD.07.06 Ekonomia społeczna</t>
  </si>
  <si>
    <t>Działanie FELD.07.07 Integracja obywateli państw trzecich</t>
  </si>
  <si>
    <t>Działanie FELD.07.09 Usługi społeczne i zdrowotne</t>
  </si>
  <si>
    <t>Działanie FELD.07.12 Usługi na rzecz rodziny</t>
  </si>
  <si>
    <t>Działanie FELD.07.13 Włączenie społeczne</t>
  </si>
  <si>
    <t xml:space="preserve">FELD.07.06 </t>
  </si>
  <si>
    <t xml:space="preserve">FELD.07.07 </t>
  </si>
  <si>
    <t>FELD.07.13</t>
  </si>
  <si>
    <t>FELD.07.14</t>
  </si>
  <si>
    <t>Załącznik nr 1 do Szczegółowego Opisu Priorytetów Programu Fundusze Europejskie dla Łódzkiego 2021-2027</t>
  </si>
  <si>
    <t>FST</t>
  </si>
  <si>
    <t>w tym</t>
  </si>
  <si>
    <t>NGEU</t>
  </si>
  <si>
    <t>MFF</t>
  </si>
  <si>
    <t>Ogółem</t>
  </si>
  <si>
    <t>Budżet Państwa KP</t>
  </si>
  <si>
    <t>Priorytet FELD.11 Pomoc techniczna EFS+</t>
  </si>
  <si>
    <t xml:space="preserve">Działanie FELD.02.12 Gospodarowanie wodą </t>
  </si>
  <si>
    <t>3.II</t>
  </si>
  <si>
    <t>Działanie FELD.02.19 Efektywność energetyczna – ZIT Sieradz-Zduńska Wola-Łask</t>
  </si>
  <si>
    <t>Działanie FELD.05.01 Kultura i turystyka - ZIT Łódzki Obszar Metropolitalny</t>
  </si>
  <si>
    <t>Działanie FELD.02.18 Ochrona przyrody – ZIT Łódzki Obszar Metropolitalny</t>
  </si>
  <si>
    <t>Działanie FELD.07.08 Integracja obywateli państw trzecich - ZIT Łódzki Obszar Metropolitalny</t>
  </si>
  <si>
    <t>Działanie FELD.07.10 Usługi społeczne i zdrowotne - ZIT Łódzki Obszar Metropolitalny</t>
  </si>
  <si>
    <t>Działanie FELD.07.14 Włączenie społeczne - ZIT Łódzki Obszar Metropolitalny</t>
  </si>
  <si>
    <t>Efektywność energetyczna</t>
  </si>
  <si>
    <t>Odnawialne źródła energii</t>
  </si>
  <si>
    <t>Dostosowanie do zmian klimatu</t>
  </si>
  <si>
    <t>Bioróżnorodność</t>
  </si>
  <si>
    <t>Ochrona przyrody</t>
  </si>
  <si>
    <t>Mobilność miejska</t>
  </si>
  <si>
    <t>Kultura i turystyka</t>
  </si>
  <si>
    <t xml:space="preserve">FELD.02.19 </t>
  </si>
  <si>
    <t>FELD.02.20</t>
  </si>
  <si>
    <t>FELD.02.21</t>
  </si>
  <si>
    <t>bp</t>
  </si>
  <si>
    <t>FELD.02.22</t>
  </si>
  <si>
    <t>FELD.02.23</t>
  </si>
  <si>
    <t>FELD.02.24</t>
  </si>
  <si>
    <t xml:space="preserve">CS EFRR.CP2.I </t>
  </si>
  <si>
    <t>jst</t>
  </si>
  <si>
    <t>śr prywatne</t>
  </si>
  <si>
    <t>ost</t>
  </si>
  <si>
    <t>śr.prywatne</t>
  </si>
  <si>
    <t>Działanie FELD.05.04 Kultura i turystyka - ZIT Sieradz-Zduńska Wola-Łask</t>
  </si>
  <si>
    <t>Działanie FELD.05.06 Kultura i turystyka - ZIT Tomaszów Mazowiecki-Opoczno</t>
  </si>
  <si>
    <t>Działanie FELD. 03.03 Mobilność miejska - ZIT  Sieradz-Zduńska Wola-Łask</t>
  </si>
  <si>
    <t>Działanie FELD. 03.05 Mobilność miejska - ZIT Tomaszów Mazowiecki-Opoczno</t>
  </si>
  <si>
    <t>FELD.02.25</t>
  </si>
  <si>
    <t>FELD.02.26</t>
  </si>
  <si>
    <t>FELD.02.27</t>
  </si>
  <si>
    <t>2IV</t>
  </si>
  <si>
    <t>FELD.02.28</t>
  </si>
  <si>
    <t>2VII</t>
  </si>
  <si>
    <t>FELD.02.29</t>
  </si>
  <si>
    <t>FELD.02.30</t>
  </si>
  <si>
    <t>FELD.03.03</t>
  </si>
  <si>
    <t>FELD.03.04</t>
  </si>
  <si>
    <t>2VIII</t>
  </si>
  <si>
    <t>FELD.03.05</t>
  </si>
  <si>
    <t>FELD.05.04</t>
  </si>
  <si>
    <t>FELD.05.05</t>
  </si>
  <si>
    <t>FELD.05.06</t>
  </si>
  <si>
    <t>5I</t>
  </si>
  <si>
    <t>Działanie FELD.02.20 Odnawialne źródła energii – ZIT Sieradz-Zduńska Wola-Łask</t>
  </si>
  <si>
    <t>Działanie FELD.02.21 Dostosowanie do zmian klimatu, zapobieganie klęskom i katastrofom – ZIT Sieradz-Zduńska Wola-Łask</t>
  </si>
  <si>
    <t>Działanie FELD.02.22 Ochrona przyrody – ZIT Sieradz-Zduńska Wola-Łask</t>
  </si>
  <si>
    <t>Działanie FELD.02.27 Efektywność energetyczna – ZIT Tomaszów Mazowiecki-Opoczno</t>
  </si>
  <si>
    <t>Działanie FELD.02.28 Odnawialne źródła energii – ZIT Tomaszów Mazowiecki-Opoczno</t>
  </si>
  <si>
    <t>Działanie FELD.02.29 Dostosowanie do zmian klimatu, zapobieganie klęskom i katastrofom – ZIT Tomaszów Mazowiecki-Opoczno</t>
  </si>
  <si>
    <t>Działanie FELD.02.02 Efektywność energetyczna – ZIT Łódzki Obszar Metropolitalny</t>
  </si>
  <si>
    <t>Działanie FELD.02.06 Odnawialne źródła energii – ZIT Łódzki Obszar Metropolitalny</t>
  </si>
  <si>
    <t>Działanie FELD.02.09 Dostosowanie do zmian klimatu, zapobieganie klęskom i katastrofom – ZIT Łódzki Obszar Metropolitalny</t>
  </si>
  <si>
    <t>Działanie FELD.02.16 Bioróżnorodność – ZIT Łódzki Obszar Metropolitalny</t>
  </si>
  <si>
    <t>Działanie FELD.02.23 Efektywność energetyczna – ZIT Radomsko-Piotrków Trybunalski-Bełchatów</t>
  </si>
  <si>
    <t>Działanie FELD.02.24 Odnawialne źródła energii – ZIT Radomsko-Piotrków Trybunalski-Bełchatów</t>
  </si>
  <si>
    <t>Działanie FELD.02.25 Dostosowanie do zmian klimatu, zapobieganie klęskom i katastrofom – ZIT Radomsko-Piotrków Trybunalski-Bełchatów</t>
  </si>
  <si>
    <t>Działanie FELD.02.26 Bioróżnorodność – ZIT Radomsko-Piotrków Trybunalski-Bełchatów</t>
  </si>
  <si>
    <t>Działanie FELD. 03.02 Mobilność miejska - ZIT Łódzki Obszar Metropolitalny</t>
  </si>
  <si>
    <t>Działanie FELD. 03.04 Mobilność miejska - ZIT Radomsko-Piotrków Trybunalski-Bełchatów</t>
  </si>
  <si>
    <t>Działanie FELD.05.05 Kultura i turystyka - ZIT Radomsko-Piotrków Trybunalski-Bełchatów</t>
  </si>
  <si>
    <t>FELD.09.04</t>
  </si>
  <si>
    <t>FELD.09.05</t>
  </si>
  <si>
    <t>Działanie FELD.02.30 Bioróżnorodność – ZIT Tomaszów Mazowiecki-Opoczno</t>
  </si>
  <si>
    <t>Działanie FELD.09.04 Mobilność lokalna w transformacji</t>
  </si>
  <si>
    <t xml:space="preserve">Działanie FELD.09.05 Tereny zdegradowane w transfomracji </t>
  </si>
  <si>
    <t>Działanie FELD.09.06 B+R dla transformacji</t>
  </si>
  <si>
    <t>FELD.09.06</t>
  </si>
  <si>
    <t>022</t>
  </si>
  <si>
    <t>170</t>
  </si>
  <si>
    <t>171</t>
  </si>
  <si>
    <t>FELD.09.07</t>
  </si>
  <si>
    <t>103</t>
  </si>
  <si>
    <t>Działanie FELD.09.07 Obserwatorium Obszaru Transformacji</t>
  </si>
  <si>
    <t>Działanie FELD.07.11 Usługi na rzecz dzieci i młodzieży oraz młodych dorosłych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</si>
</sst>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10" fontId="1" fillId="2" borderId="1" xfId="1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1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1" fillId="2" borderId="1" xfId="1" applyNumberFormat="1" applyFont="1" applyFill="1" applyBorder="1" applyAlignment="1" applyProtection="1">
      <alignment horizontal="center" vertical="center"/>
      <protection locked="0"/>
    </xf>
    <xf numFmtId="4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9" fontId="1" fillId="2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9" fontId="0" fillId="0" borderId="0" xfId="1" applyFont="1"/>
    <xf numFmtId="3" fontId="0" fillId="0" borderId="0" xfId="0" applyNumberFormat="1"/>
    <xf numFmtId="3" fontId="6" fillId="0" borderId="0" xfId="0" applyNumberFormat="1" applyFont="1"/>
    <xf numFmtId="9" fontId="1" fillId="0" borderId="0" xfId="0" applyNumberFormat="1" applyFont="1"/>
    <xf numFmtId="0" fontId="0" fillId="0" borderId="14" xfId="0" applyBorder="1"/>
    <xf numFmtId="3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0" xfId="0" applyNumberFormat="1" applyFill="1" applyBorder="1"/>
    <xf numFmtId="4" fontId="6" fillId="0" borderId="0" xfId="0" applyNumberFormat="1" applyFont="1"/>
    <xf numFmtId="3" fontId="2" fillId="0" borderId="0" xfId="0" applyNumberFormat="1" applyFont="1" applyAlignment="1" applyProtection="1">
      <alignment vertical="center"/>
      <protection locked="0"/>
    </xf>
    <xf numFmtId="9" fontId="0" fillId="0" borderId="0" xfId="0" applyNumberFormat="1"/>
    <xf numFmtId="4" fontId="0" fillId="0" borderId="0" xfId="1" applyNumberFormat="1" applyFont="1"/>
    <xf numFmtId="0" fontId="0" fillId="0" borderId="18" xfId="0" applyBorder="1"/>
    <xf numFmtId="4" fontId="2" fillId="3" borderId="1" xfId="1" applyNumberFormat="1" applyFont="1" applyFill="1" applyBorder="1" applyAlignment="1" applyProtection="1">
      <alignment horizontal="center" vertical="center"/>
      <protection locked="0"/>
    </xf>
    <xf numFmtId="9" fontId="0" fillId="0" borderId="0" xfId="1" applyFont="1" applyFill="1" applyBorder="1"/>
    <xf numFmtId="10" fontId="0" fillId="0" borderId="0" xfId="1" applyNumberFormat="1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3" fontId="1" fillId="2" borderId="0" xfId="0" applyNumberFormat="1" applyFont="1" applyFill="1"/>
    <xf numFmtId="0" fontId="1" fillId="0" borderId="6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2" fillId="0" borderId="0" xfId="1" applyNumberFormat="1" applyFont="1" applyAlignment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3" fontId="9" fillId="2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1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R516"/>
  <sheetViews>
    <sheetView showGridLines="0" tabSelected="1" view="pageBreakPreview" zoomScale="80" zoomScaleNormal="80" zoomScaleSheetLayoutView="80" workbookViewId="0">
      <pane xSplit="4" ySplit="7" topLeftCell="E110" activePane="bottomRight" state="frozen"/>
      <selection pane="topRight" activeCell="E1" sqref="E1"/>
      <selection pane="bottomLeft" activeCell="A9" sqref="A9"/>
      <selection pane="bottomRight" activeCell="L105" sqref="L105"/>
    </sheetView>
  </sheetViews>
  <sheetFormatPr defaultColWidth="9.140625" defaultRowHeight="15" x14ac:dyDescent="0.25"/>
  <cols>
    <col min="1" max="1" width="2.85546875" style="20" customWidth="1"/>
    <col min="2" max="2" width="89.140625" style="20" customWidth="1"/>
    <col min="3" max="3" width="18.5703125" style="20" customWidth="1"/>
    <col min="4" max="4" width="21.28515625" style="58" customWidth="1"/>
    <col min="5" max="17" width="15.7109375" style="20" customWidth="1"/>
    <col min="18" max="18" width="6.42578125" style="20" customWidth="1"/>
    <col min="19" max="16384" width="9.140625" style="20"/>
  </cols>
  <sheetData>
    <row r="1" spans="1:18" ht="36.75" customHeight="1" x14ac:dyDescent="0.25">
      <c r="A1" s="16"/>
      <c r="B1" s="17" t="s">
        <v>369</v>
      </c>
      <c r="C1" s="18"/>
      <c r="D1" s="18"/>
      <c r="E1" s="16"/>
      <c r="F1" s="16"/>
      <c r="G1" s="16"/>
      <c r="H1" s="16"/>
      <c r="I1" s="16"/>
      <c r="J1" s="16"/>
      <c r="K1" s="16"/>
      <c r="L1" s="16"/>
      <c r="M1" s="16"/>
      <c r="N1" s="16"/>
      <c r="O1" s="19"/>
      <c r="P1" s="16"/>
      <c r="Q1" s="16"/>
      <c r="R1" s="16"/>
    </row>
    <row r="2" spans="1:18" ht="39" customHeight="1" x14ac:dyDescent="0.25">
      <c r="A2" s="16"/>
      <c r="B2" s="121" t="s">
        <v>121</v>
      </c>
      <c r="C2" s="121"/>
      <c r="D2" s="121"/>
      <c r="E2" s="21"/>
      <c r="F2" s="21"/>
      <c r="G2" s="22"/>
      <c r="H2" s="22"/>
      <c r="I2" s="22"/>
      <c r="J2" s="23"/>
      <c r="K2" s="23"/>
      <c r="L2" s="70"/>
      <c r="M2" s="70"/>
      <c r="N2" s="107"/>
      <c r="O2" s="70"/>
      <c r="P2" s="70"/>
      <c r="Q2" s="70"/>
      <c r="R2" s="21"/>
    </row>
    <row r="3" spans="1:18" ht="6" customHeight="1" x14ac:dyDescent="0.25">
      <c r="A3" s="16"/>
      <c r="B3" s="16"/>
      <c r="C3" s="16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33" customHeight="1" x14ac:dyDescent="0.25">
      <c r="A4" s="16"/>
      <c r="B4" s="117" t="s">
        <v>29</v>
      </c>
      <c r="C4" s="122" t="s">
        <v>28</v>
      </c>
      <c r="D4" s="123" t="s">
        <v>0</v>
      </c>
      <c r="E4" s="118" t="s">
        <v>1</v>
      </c>
      <c r="F4" s="119"/>
      <c r="G4" s="119"/>
      <c r="H4" s="119"/>
      <c r="I4" s="120"/>
      <c r="J4" s="82" t="s">
        <v>8</v>
      </c>
      <c r="K4" s="116" t="s">
        <v>9</v>
      </c>
      <c r="L4" s="116"/>
      <c r="M4" s="116"/>
      <c r="N4" s="116"/>
      <c r="O4" s="117" t="s">
        <v>10</v>
      </c>
      <c r="P4" s="117" t="s">
        <v>11</v>
      </c>
      <c r="Q4" s="116" t="s">
        <v>12</v>
      </c>
      <c r="R4" s="25"/>
    </row>
    <row r="5" spans="1:18" ht="95.25" customHeight="1" x14ac:dyDescent="0.25">
      <c r="A5" s="16"/>
      <c r="B5" s="116"/>
      <c r="C5" s="123"/>
      <c r="D5" s="123"/>
      <c r="E5" s="82" t="s">
        <v>2</v>
      </c>
      <c r="F5" s="82" t="s">
        <v>3</v>
      </c>
      <c r="G5" s="82" t="s">
        <v>4</v>
      </c>
      <c r="H5" s="82" t="s">
        <v>5</v>
      </c>
      <c r="I5" s="82" t="s">
        <v>31</v>
      </c>
      <c r="J5" s="82" t="s">
        <v>2</v>
      </c>
      <c r="K5" s="82" t="s">
        <v>2</v>
      </c>
      <c r="L5" s="83" t="s">
        <v>38</v>
      </c>
      <c r="M5" s="82" t="s">
        <v>6</v>
      </c>
      <c r="N5" s="82" t="s">
        <v>7</v>
      </c>
      <c r="O5" s="117"/>
      <c r="P5" s="117"/>
      <c r="Q5" s="116"/>
      <c r="R5" s="25"/>
    </row>
    <row r="6" spans="1:18" ht="28.5" customHeight="1" x14ac:dyDescent="0.25">
      <c r="A6" s="16"/>
      <c r="B6" s="116"/>
      <c r="C6" s="123"/>
      <c r="D6" s="123"/>
      <c r="E6" s="26" t="s">
        <v>13</v>
      </c>
      <c r="F6" s="26" t="s">
        <v>14</v>
      </c>
      <c r="G6" s="26" t="s">
        <v>15</v>
      </c>
      <c r="H6" s="26" t="s">
        <v>16</v>
      </c>
      <c r="I6" s="26" t="s">
        <v>17</v>
      </c>
      <c r="J6" s="26" t="s">
        <v>18</v>
      </c>
      <c r="K6" s="26" t="s">
        <v>19</v>
      </c>
      <c r="L6" s="26" t="s">
        <v>20</v>
      </c>
      <c r="M6" s="26" t="s">
        <v>21</v>
      </c>
      <c r="N6" s="26" t="s">
        <v>22</v>
      </c>
      <c r="O6" s="26" t="s">
        <v>23</v>
      </c>
      <c r="P6" s="26" t="s">
        <v>24</v>
      </c>
      <c r="Q6" s="26" t="s">
        <v>32</v>
      </c>
      <c r="R6" s="27"/>
    </row>
    <row r="7" spans="1:18" ht="46.5" customHeight="1" x14ac:dyDescent="0.25">
      <c r="A7" s="16"/>
      <c r="B7" s="116"/>
      <c r="C7" s="123"/>
      <c r="D7" s="123"/>
      <c r="E7" s="28" t="s">
        <v>30</v>
      </c>
      <c r="F7" s="26"/>
      <c r="G7" s="26"/>
      <c r="H7" s="26"/>
      <c r="I7" s="26"/>
      <c r="J7" s="28" t="s">
        <v>34</v>
      </c>
      <c r="K7" s="28" t="s">
        <v>35</v>
      </c>
      <c r="L7" s="26"/>
      <c r="M7" s="26"/>
      <c r="N7" s="26"/>
      <c r="O7" s="26"/>
      <c r="P7" s="28" t="s">
        <v>33</v>
      </c>
      <c r="Q7" s="26"/>
      <c r="R7" s="27"/>
    </row>
    <row r="8" spans="1:18" ht="39.950000000000003" customHeight="1" x14ac:dyDescent="0.25">
      <c r="A8" s="16"/>
      <c r="B8" s="29" t="s">
        <v>71</v>
      </c>
      <c r="C8" s="30"/>
      <c r="D8" s="31" t="s">
        <v>26</v>
      </c>
      <c r="E8" s="11">
        <f>F8+G8+H8+I8</f>
        <v>254852266</v>
      </c>
      <c r="F8" s="11"/>
      <c r="G8" s="11">
        <f>SUM(G9:G14)</f>
        <v>254852266</v>
      </c>
      <c r="H8" s="11"/>
      <c r="I8" s="11"/>
      <c r="J8" s="32">
        <f>K8+O8</f>
        <v>44973930</v>
      </c>
      <c r="K8" s="32">
        <f>L8+M8+N8</f>
        <v>26984358</v>
      </c>
      <c r="L8" s="32">
        <f>SUM(L9:L14)</f>
        <v>862588</v>
      </c>
      <c r="M8" s="32">
        <f>SUM(M9:M14)</f>
        <v>4082246</v>
      </c>
      <c r="N8" s="32">
        <f>SUM(N9:N14)</f>
        <v>22039524</v>
      </c>
      <c r="O8" s="32">
        <f>SUM(O9:O14)</f>
        <v>17989572</v>
      </c>
      <c r="P8" s="32">
        <f>E8+J8</f>
        <v>299826196</v>
      </c>
      <c r="Q8" s="32"/>
    </row>
    <row r="9" spans="1:18" s="38" customFormat="1" ht="39.950000000000003" customHeight="1" x14ac:dyDescent="0.25">
      <c r="A9" s="33"/>
      <c r="B9" s="34" t="s">
        <v>72</v>
      </c>
      <c r="C9" s="35" t="s">
        <v>78</v>
      </c>
      <c r="D9" s="36"/>
      <c r="E9" s="12">
        <f>F9+G9+H9+I9</f>
        <v>13199745</v>
      </c>
      <c r="F9" s="12"/>
      <c r="G9" s="12">
        <f>SUM('Tabela 2 Alokacja na zakresy'!G5:G7)</f>
        <v>13199745</v>
      </c>
      <c r="H9" s="12"/>
      <c r="I9" s="12"/>
      <c r="J9" s="10">
        <f t="shared" ref="J9:J14" si="0">K9+O9</f>
        <v>2329367</v>
      </c>
      <c r="K9" s="10">
        <f t="shared" ref="K9:K14" si="1">L9+M9+N9</f>
        <v>2000000</v>
      </c>
      <c r="L9" s="10"/>
      <c r="M9" s="10"/>
      <c r="N9" s="37">
        <v>2000000</v>
      </c>
      <c r="O9" s="10">
        <v>329367</v>
      </c>
      <c r="P9" s="10">
        <f t="shared" ref="P9:P14" si="2">E9+J9</f>
        <v>15529112</v>
      </c>
      <c r="Q9" s="10"/>
      <c r="R9" s="20"/>
    </row>
    <row r="10" spans="1:18" s="38" customFormat="1" ht="39.950000000000003" customHeight="1" x14ac:dyDescent="0.25">
      <c r="A10" s="33"/>
      <c r="B10" s="34" t="s">
        <v>73</v>
      </c>
      <c r="C10" s="35" t="s">
        <v>78</v>
      </c>
      <c r="D10" s="36"/>
      <c r="E10" s="12">
        <f t="shared" ref="E10:E45" si="3">F10+G10+H10+I10</f>
        <v>23827255</v>
      </c>
      <c r="F10" s="12"/>
      <c r="G10" s="12">
        <f>SUM('Tabela 2 Alokacja na zakresy'!G8:G21)</f>
        <v>23827255</v>
      </c>
      <c r="H10" s="12"/>
      <c r="I10" s="12"/>
      <c r="J10" s="10">
        <f t="shared" si="0"/>
        <v>4204810</v>
      </c>
      <c r="K10" s="39"/>
      <c r="L10" s="10"/>
      <c r="M10" s="10"/>
      <c r="N10" s="10"/>
      <c r="O10" s="37">
        <v>4204810</v>
      </c>
      <c r="P10" s="10">
        <f t="shared" si="2"/>
        <v>28032065</v>
      </c>
      <c r="Q10" s="10"/>
      <c r="R10" s="20"/>
    </row>
    <row r="11" spans="1:18" s="38" customFormat="1" ht="39.950000000000003" customHeight="1" x14ac:dyDescent="0.25">
      <c r="A11" s="33"/>
      <c r="B11" s="34" t="s">
        <v>260</v>
      </c>
      <c r="C11" s="35" t="s">
        <v>78</v>
      </c>
      <c r="D11" s="36"/>
      <c r="E11" s="12">
        <f t="shared" si="3"/>
        <v>2800000</v>
      </c>
      <c r="F11" s="12"/>
      <c r="G11" s="12">
        <f>SUM('Tabela 2 Alokacja na zakresy'!G22)</f>
        <v>2800000</v>
      </c>
      <c r="H11" s="12"/>
      <c r="I11" s="12"/>
      <c r="J11" s="10">
        <f t="shared" si="0"/>
        <v>494116</v>
      </c>
      <c r="K11" s="10">
        <f t="shared" si="1"/>
        <v>494116</v>
      </c>
      <c r="L11" s="10"/>
      <c r="M11" s="37">
        <v>494116</v>
      </c>
      <c r="N11" s="40"/>
      <c r="O11" s="40"/>
      <c r="P11" s="10">
        <f t="shared" si="2"/>
        <v>3294116</v>
      </c>
      <c r="Q11" s="10"/>
      <c r="R11" s="20"/>
    </row>
    <row r="12" spans="1:18" s="38" customFormat="1" ht="39.950000000000003" customHeight="1" x14ac:dyDescent="0.25">
      <c r="A12" s="33"/>
      <c r="B12" s="34" t="s">
        <v>237</v>
      </c>
      <c r="C12" s="41" t="s">
        <v>238</v>
      </c>
      <c r="D12" s="36"/>
      <c r="E12" s="12">
        <f t="shared" ref="E12" si="4">F12+G12+H12+I12</f>
        <v>24440000</v>
      </c>
      <c r="F12" s="12"/>
      <c r="G12" s="12">
        <f>SUM('Tabela 2 Alokacja na zakresy'!G23:G24)</f>
        <v>24440000</v>
      </c>
      <c r="H12" s="12"/>
      <c r="I12" s="12"/>
      <c r="J12" s="10">
        <f t="shared" ref="J12" si="5">K12+O12</f>
        <v>4312942</v>
      </c>
      <c r="K12" s="10">
        <f t="shared" ref="K12" si="6">L12+M12+N12</f>
        <v>3450353</v>
      </c>
      <c r="L12" s="42">
        <v>862588</v>
      </c>
      <c r="M12" s="37">
        <v>2587765</v>
      </c>
      <c r="N12" s="40"/>
      <c r="O12" s="40">
        <v>862589</v>
      </c>
      <c r="P12" s="10">
        <f>E12+J12</f>
        <v>28752942</v>
      </c>
      <c r="Q12" s="10"/>
      <c r="R12" s="20"/>
    </row>
    <row r="13" spans="1:18" s="38" customFormat="1" ht="39.950000000000003" customHeight="1" x14ac:dyDescent="0.25">
      <c r="A13" s="33"/>
      <c r="B13" s="34" t="s">
        <v>261</v>
      </c>
      <c r="C13" s="41" t="s">
        <v>263</v>
      </c>
      <c r="D13" s="36"/>
      <c r="E13" s="12">
        <f t="shared" si="3"/>
        <v>77027968</v>
      </c>
      <c r="F13" s="12"/>
      <c r="G13" s="12">
        <f>SUM('Tabela 2 Alokacja na zakresy'!G25:G36)</f>
        <v>77027968</v>
      </c>
      <c r="H13" s="12"/>
      <c r="I13" s="12"/>
      <c r="J13" s="10">
        <f t="shared" si="0"/>
        <v>13593171</v>
      </c>
      <c r="K13" s="10">
        <f t="shared" si="1"/>
        <v>1000365</v>
      </c>
      <c r="L13" s="10"/>
      <c r="M13" s="10">
        <v>1000365</v>
      </c>
      <c r="N13" s="10"/>
      <c r="O13" s="10">
        <v>12592806</v>
      </c>
      <c r="P13" s="10">
        <f t="shared" si="2"/>
        <v>90621139</v>
      </c>
      <c r="Q13" s="10"/>
      <c r="R13" s="20"/>
    </row>
    <row r="14" spans="1:18" s="38" customFormat="1" ht="39.950000000000003" customHeight="1" x14ac:dyDescent="0.25">
      <c r="A14" s="33"/>
      <c r="B14" s="34" t="s">
        <v>262</v>
      </c>
      <c r="C14" s="41" t="s">
        <v>263</v>
      </c>
      <c r="D14" s="36"/>
      <c r="E14" s="12">
        <f t="shared" si="3"/>
        <v>113557298</v>
      </c>
      <c r="F14" s="12"/>
      <c r="G14" s="12">
        <f>SUM('Tabela 2 Alokacja na zakresy'!G37:G49)</f>
        <v>113557298</v>
      </c>
      <c r="H14" s="12"/>
      <c r="I14" s="12"/>
      <c r="J14" s="10">
        <f t="shared" si="0"/>
        <v>20039524</v>
      </c>
      <c r="K14" s="10">
        <f t="shared" si="1"/>
        <v>20039524</v>
      </c>
      <c r="L14" s="10"/>
      <c r="M14" s="10"/>
      <c r="N14" s="10">
        <v>20039524</v>
      </c>
      <c r="O14" s="10"/>
      <c r="P14" s="10">
        <f t="shared" si="2"/>
        <v>133596822</v>
      </c>
      <c r="Q14" s="10"/>
      <c r="R14" s="20"/>
    </row>
    <row r="15" spans="1:18" s="44" customFormat="1" ht="39.950000000000003" customHeight="1" x14ac:dyDescent="0.25">
      <c r="A15" s="43"/>
      <c r="B15" s="29" t="s">
        <v>74</v>
      </c>
      <c r="C15" s="31"/>
      <c r="D15" s="31" t="s">
        <v>26</v>
      </c>
      <c r="E15" s="11">
        <f t="shared" si="3"/>
        <v>486497897</v>
      </c>
      <c r="F15" s="11"/>
      <c r="G15" s="11">
        <f>SUM(G16:G45)</f>
        <v>486497897</v>
      </c>
      <c r="H15" s="11"/>
      <c r="I15" s="11"/>
      <c r="J15" s="32">
        <f>K15+O15</f>
        <v>91813394</v>
      </c>
      <c r="K15" s="32">
        <f>L15+M15+N15</f>
        <v>32655902</v>
      </c>
      <c r="L15" s="32">
        <f>SUM(L16:L45)</f>
        <v>4852598</v>
      </c>
      <c r="M15" s="32">
        <f>SUM(M16:M45)</f>
        <v>27789774</v>
      </c>
      <c r="N15" s="32">
        <f>SUM(N16:N45)</f>
        <v>13530</v>
      </c>
      <c r="O15" s="32">
        <f>SUM(O16:O45)</f>
        <v>59157492</v>
      </c>
      <c r="P15" s="32">
        <f>E15+J15</f>
        <v>578311291</v>
      </c>
      <c r="Q15" s="32"/>
      <c r="R15" s="20"/>
    </row>
    <row r="16" spans="1:18" s="38" customFormat="1" ht="39.950000000000003" customHeight="1" x14ac:dyDescent="0.25">
      <c r="A16" s="33"/>
      <c r="B16" s="34" t="s">
        <v>75</v>
      </c>
      <c r="C16" s="35" t="s">
        <v>79</v>
      </c>
      <c r="D16" s="36"/>
      <c r="E16" s="12">
        <f t="shared" si="3"/>
        <v>56676221</v>
      </c>
      <c r="F16" s="12"/>
      <c r="G16" s="12">
        <f>SUM('Tabela 2 Alokacja na zakresy'!G50:G55)</f>
        <v>56676221</v>
      </c>
      <c r="H16" s="13"/>
      <c r="I16" s="12"/>
      <c r="J16" s="10">
        <f t="shared" ref="J16:J45" si="7">K16+O16</f>
        <v>10001686</v>
      </c>
      <c r="K16" s="10">
        <f t="shared" ref="K16:K45" si="8">L16+M16+N16</f>
        <v>2142514</v>
      </c>
      <c r="L16" s="45">
        <v>1331642</v>
      </c>
      <c r="M16" s="10">
        <v>810872</v>
      </c>
      <c r="N16" s="10"/>
      <c r="O16" s="10">
        <v>7859172</v>
      </c>
      <c r="P16" s="10">
        <f>E16+J16</f>
        <v>66677907</v>
      </c>
      <c r="Q16" s="10"/>
      <c r="R16" s="20"/>
    </row>
    <row r="17" spans="1:18" s="38" customFormat="1" ht="39.950000000000003" customHeight="1" x14ac:dyDescent="0.25">
      <c r="A17" s="33"/>
      <c r="B17" s="34" t="s">
        <v>430</v>
      </c>
      <c r="C17" s="35" t="s">
        <v>79</v>
      </c>
      <c r="D17" s="36"/>
      <c r="E17" s="12">
        <f t="shared" si="3"/>
        <v>43203791</v>
      </c>
      <c r="F17" s="12"/>
      <c r="G17" s="12">
        <f>SUM('Tabela 2 Alokacja na zakresy'!G56:G61)</f>
        <v>43203791</v>
      </c>
      <c r="H17" s="13"/>
      <c r="I17" s="12"/>
      <c r="J17" s="10">
        <f t="shared" si="7"/>
        <v>7624198</v>
      </c>
      <c r="K17" s="10">
        <f t="shared" si="8"/>
        <v>1781632</v>
      </c>
      <c r="L17" s="45">
        <v>1015100</v>
      </c>
      <c r="M17" s="10">
        <v>766532</v>
      </c>
      <c r="N17" s="10"/>
      <c r="O17" s="10">
        <v>5842566</v>
      </c>
      <c r="P17" s="10">
        <f t="shared" ref="P17:P45" si="9">E17+J17</f>
        <v>50827989</v>
      </c>
      <c r="Q17" s="10"/>
      <c r="R17" s="20"/>
    </row>
    <row r="18" spans="1:18" s="38" customFormat="1" ht="39.950000000000003" customHeight="1" x14ac:dyDescent="0.25">
      <c r="A18" s="33"/>
      <c r="B18" s="34" t="s">
        <v>290</v>
      </c>
      <c r="C18" s="41" t="s">
        <v>79</v>
      </c>
      <c r="D18" s="36"/>
      <c r="E18" s="12">
        <f t="shared" si="3"/>
        <v>22000000</v>
      </c>
      <c r="F18" s="12"/>
      <c r="G18" s="12">
        <f>SUM('Tabela 2 Alokacja na zakresy'!G62:G69)</f>
        <v>22000000</v>
      </c>
      <c r="H18" s="12"/>
      <c r="I18" s="12"/>
      <c r="J18" s="10">
        <f t="shared" si="7"/>
        <v>3882353</v>
      </c>
      <c r="K18" s="10"/>
      <c r="L18" s="10"/>
      <c r="M18" s="10"/>
      <c r="N18" s="10"/>
      <c r="O18" s="10">
        <v>3882353</v>
      </c>
      <c r="P18" s="10">
        <f t="shared" si="9"/>
        <v>25882353</v>
      </c>
      <c r="Q18" s="10"/>
      <c r="R18" s="20"/>
    </row>
    <row r="19" spans="1:18" s="38" customFormat="1" ht="39.950000000000003" customHeight="1" x14ac:dyDescent="0.25">
      <c r="A19" s="33"/>
      <c r="B19" s="34" t="s">
        <v>291</v>
      </c>
      <c r="C19" s="41" t="s">
        <v>79</v>
      </c>
      <c r="D19" s="36"/>
      <c r="E19" s="110">
        <f t="shared" si="3"/>
        <v>7742486</v>
      </c>
      <c r="F19" s="110"/>
      <c r="G19" s="110">
        <f>SUM('Tabela 2 Alokacja na zakresy'!G70)</f>
        <v>7742486</v>
      </c>
      <c r="H19" s="110"/>
      <c r="I19" s="110"/>
      <c r="J19" s="111">
        <f t="shared" si="7"/>
        <v>7327144</v>
      </c>
      <c r="K19" s="111">
        <f t="shared" si="8"/>
        <v>7327144</v>
      </c>
      <c r="L19" s="112">
        <v>1506963</v>
      </c>
      <c r="M19" s="111">
        <v>5820181</v>
      </c>
      <c r="N19" s="111"/>
      <c r="O19" s="111"/>
      <c r="P19" s="111">
        <f t="shared" si="9"/>
        <v>15069630</v>
      </c>
      <c r="Q19" s="46"/>
      <c r="R19" s="20"/>
    </row>
    <row r="20" spans="1:18" s="38" customFormat="1" ht="39.950000000000003" customHeight="1" x14ac:dyDescent="0.25">
      <c r="A20" s="33"/>
      <c r="B20" s="34" t="s">
        <v>217</v>
      </c>
      <c r="C20" s="35" t="s">
        <v>220</v>
      </c>
      <c r="D20" s="36"/>
      <c r="E20" s="110">
        <f t="shared" si="3"/>
        <v>64946664</v>
      </c>
      <c r="F20" s="110"/>
      <c r="G20" s="110">
        <f>SUM('Tabela 2 Alokacja na zakresy'!G71:G75)</f>
        <v>64946664</v>
      </c>
      <c r="H20" s="110"/>
      <c r="I20" s="110"/>
      <c r="J20" s="111">
        <f t="shared" si="7"/>
        <v>11461176</v>
      </c>
      <c r="K20" s="111">
        <f t="shared" si="8"/>
        <v>2454804</v>
      </c>
      <c r="L20" s="111"/>
      <c r="M20" s="111">
        <v>2454804</v>
      </c>
      <c r="N20" s="111"/>
      <c r="O20" s="111">
        <v>9006372</v>
      </c>
      <c r="P20" s="111">
        <f t="shared" si="9"/>
        <v>76407840</v>
      </c>
      <c r="Q20" s="46"/>
      <c r="R20" s="20"/>
    </row>
    <row r="21" spans="1:18" s="38" customFormat="1" ht="39.950000000000003" customHeight="1" x14ac:dyDescent="0.25">
      <c r="A21" s="33"/>
      <c r="B21" s="34" t="s">
        <v>431</v>
      </c>
      <c r="C21" s="35" t="s">
        <v>220</v>
      </c>
      <c r="D21" s="36"/>
      <c r="E21" s="110">
        <f t="shared" si="3"/>
        <v>15679209</v>
      </c>
      <c r="F21" s="110"/>
      <c r="G21" s="110">
        <f>SUM('Tabela 2 Alokacja na zakresy'!G76:G80)</f>
        <v>15679209</v>
      </c>
      <c r="H21" s="110"/>
      <c r="I21" s="110"/>
      <c r="J21" s="111">
        <f t="shared" si="7"/>
        <v>2766919</v>
      </c>
      <c r="K21" s="111">
        <f t="shared" si="8"/>
        <v>1298824</v>
      </c>
      <c r="L21" s="111"/>
      <c r="M21" s="111">
        <v>1298824</v>
      </c>
      <c r="N21" s="111"/>
      <c r="O21" s="111">
        <v>1468095</v>
      </c>
      <c r="P21" s="111">
        <f t="shared" si="9"/>
        <v>18446128</v>
      </c>
      <c r="Q21" s="46"/>
      <c r="R21" s="20"/>
    </row>
    <row r="22" spans="1:18" s="38" customFormat="1" ht="39.950000000000003" customHeight="1" x14ac:dyDescent="0.25">
      <c r="A22" s="33"/>
      <c r="B22" s="34" t="s">
        <v>218</v>
      </c>
      <c r="C22" s="35" t="s">
        <v>220</v>
      </c>
      <c r="D22" s="36"/>
      <c r="E22" s="110">
        <f t="shared" si="3"/>
        <v>30000000</v>
      </c>
      <c r="F22" s="110"/>
      <c r="G22" s="110">
        <f>SUM('Tabela 2 Alokacja na zakresy'!G81:G85)</f>
        <v>30000000</v>
      </c>
      <c r="H22" s="110"/>
      <c r="I22" s="110"/>
      <c r="J22" s="111">
        <f t="shared" si="7"/>
        <v>5294118</v>
      </c>
      <c r="K22" s="111"/>
      <c r="L22" s="111"/>
      <c r="M22" s="111"/>
      <c r="N22" s="111"/>
      <c r="O22" s="111">
        <v>5294118</v>
      </c>
      <c r="P22" s="111">
        <f t="shared" si="9"/>
        <v>35294118</v>
      </c>
      <c r="Q22" s="46"/>
      <c r="R22" s="20"/>
    </row>
    <row r="23" spans="1:18" s="38" customFormat="1" ht="39.950000000000003" customHeight="1" x14ac:dyDescent="0.25">
      <c r="A23" s="33"/>
      <c r="B23" s="34" t="s">
        <v>219</v>
      </c>
      <c r="C23" s="35" t="s">
        <v>221</v>
      </c>
      <c r="D23" s="36"/>
      <c r="E23" s="110">
        <f t="shared" si="3"/>
        <v>24111539</v>
      </c>
      <c r="F23" s="110"/>
      <c r="G23" s="110">
        <f>SUM('Tabela 2 Alokacja na zakresy'!G86:G88)</f>
        <v>24111539</v>
      </c>
      <c r="H23" s="110"/>
      <c r="I23" s="110"/>
      <c r="J23" s="111">
        <f t="shared" si="7"/>
        <v>4254978</v>
      </c>
      <c r="K23" s="111">
        <f t="shared" si="8"/>
        <v>1387204</v>
      </c>
      <c r="L23" s="111"/>
      <c r="M23" s="111">
        <v>1387204</v>
      </c>
      <c r="N23" s="111"/>
      <c r="O23" s="111">
        <v>2867774</v>
      </c>
      <c r="P23" s="111">
        <f t="shared" si="9"/>
        <v>28366517</v>
      </c>
      <c r="Q23" s="10"/>
      <c r="R23" s="20"/>
    </row>
    <row r="24" spans="1:18" s="38" customFormat="1" ht="39.950000000000003" customHeight="1" x14ac:dyDescent="0.25">
      <c r="A24" s="33"/>
      <c r="B24" s="84" t="s">
        <v>432</v>
      </c>
      <c r="C24" s="35" t="s">
        <v>221</v>
      </c>
      <c r="D24" s="36"/>
      <c r="E24" s="110">
        <f t="shared" si="3"/>
        <v>5029500</v>
      </c>
      <c r="F24" s="110"/>
      <c r="G24" s="110">
        <f>SUM('Tabela 2 Alokacja na zakresy'!G89:G91)</f>
        <v>5029500</v>
      </c>
      <c r="H24" s="110"/>
      <c r="I24" s="110"/>
      <c r="J24" s="111">
        <f t="shared" si="7"/>
        <v>887559</v>
      </c>
      <c r="K24" s="111">
        <f t="shared" si="8"/>
        <v>411765</v>
      </c>
      <c r="L24" s="111"/>
      <c r="M24" s="111">
        <v>411765</v>
      </c>
      <c r="N24" s="111"/>
      <c r="O24" s="111">
        <v>475794</v>
      </c>
      <c r="P24" s="111">
        <f t="shared" si="9"/>
        <v>5917059</v>
      </c>
      <c r="Q24" s="10"/>
      <c r="R24" s="20"/>
    </row>
    <row r="25" spans="1:18" s="38" customFormat="1" ht="39.950000000000003" customHeight="1" x14ac:dyDescent="0.25">
      <c r="A25" s="33"/>
      <c r="B25" s="34" t="s">
        <v>292</v>
      </c>
      <c r="C25" s="35" t="s">
        <v>293</v>
      </c>
      <c r="D25" s="36"/>
      <c r="E25" s="110">
        <f t="shared" si="3"/>
        <v>24000000</v>
      </c>
      <c r="F25" s="110"/>
      <c r="G25" s="110">
        <f>SUM('Tabela 2 Alokacja na zakresy'!G92:G95)</f>
        <v>24000000</v>
      </c>
      <c r="H25" s="110"/>
      <c r="I25" s="110"/>
      <c r="J25" s="111">
        <f t="shared" si="7"/>
        <v>4235294</v>
      </c>
      <c r="K25" s="111">
        <f t="shared" si="8"/>
        <v>2811765</v>
      </c>
      <c r="L25" s="111"/>
      <c r="M25" s="111">
        <v>2811765</v>
      </c>
      <c r="N25" s="111"/>
      <c r="O25" s="111">
        <v>1423529</v>
      </c>
      <c r="P25" s="111">
        <f t="shared" si="9"/>
        <v>28235294</v>
      </c>
      <c r="Q25" s="10"/>
      <c r="R25" s="20"/>
    </row>
    <row r="26" spans="1:18" s="38" customFormat="1" ht="39.950000000000003" customHeight="1" x14ac:dyDescent="0.25">
      <c r="A26" s="33"/>
      <c r="B26" s="34" t="s">
        <v>294</v>
      </c>
      <c r="C26" s="35" t="s">
        <v>293</v>
      </c>
      <c r="D26" s="36"/>
      <c r="E26" s="110">
        <f t="shared" si="3"/>
        <v>10079825</v>
      </c>
      <c r="F26" s="110"/>
      <c r="G26" s="110">
        <f>SUM('Tabela 2 Alokacja na zakresy'!G96:G99)</f>
        <v>10079825</v>
      </c>
      <c r="H26" s="110"/>
      <c r="I26" s="110"/>
      <c r="J26" s="111">
        <f t="shared" si="7"/>
        <v>1778793</v>
      </c>
      <c r="K26" s="111">
        <f t="shared" si="8"/>
        <v>1600913</v>
      </c>
      <c r="L26" s="111"/>
      <c r="M26" s="111">
        <v>1600913</v>
      </c>
      <c r="N26" s="111"/>
      <c r="O26" s="111">
        <v>177880</v>
      </c>
      <c r="P26" s="111">
        <f t="shared" si="9"/>
        <v>11858618</v>
      </c>
      <c r="Q26" s="10"/>
      <c r="R26" s="20"/>
    </row>
    <row r="27" spans="1:18" s="38" customFormat="1" ht="39.950000000000003" customHeight="1" x14ac:dyDescent="0.25">
      <c r="A27" s="33"/>
      <c r="B27" s="34" t="s">
        <v>377</v>
      </c>
      <c r="C27" s="35" t="s">
        <v>293</v>
      </c>
      <c r="D27" s="36"/>
      <c r="E27" s="110">
        <f t="shared" si="3"/>
        <v>7660000</v>
      </c>
      <c r="F27" s="110"/>
      <c r="G27" s="110">
        <f>SUM('Tabela 2 Alokacja na zakresy'!G100:G102)</f>
        <v>7660000</v>
      </c>
      <c r="H27" s="110"/>
      <c r="I27" s="110"/>
      <c r="J27" s="111">
        <f t="shared" si="7"/>
        <v>1351765</v>
      </c>
      <c r="K27" s="111">
        <f t="shared" si="8"/>
        <v>675883</v>
      </c>
      <c r="L27" s="111"/>
      <c r="M27" s="111">
        <v>675883</v>
      </c>
      <c r="N27" s="111"/>
      <c r="O27" s="111">
        <v>675882</v>
      </c>
      <c r="P27" s="111">
        <f t="shared" si="9"/>
        <v>9011765</v>
      </c>
      <c r="Q27" s="10"/>
      <c r="R27" s="20"/>
    </row>
    <row r="28" spans="1:18" s="38" customFormat="1" ht="39.950000000000003" customHeight="1" x14ac:dyDescent="0.25">
      <c r="A28" s="33"/>
      <c r="B28" s="34" t="s">
        <v>334</v>
      </c>
      <c r="C28" s="35" t="s">
        <v>338</v>
      </c>
      <c r="D28" s="36"/>
      <c r="E28" s="110">
        <f t="shared" si="3"/>
        <v>47663983</v>
      </c>
      <c r="F28" s="110"/>
      <c r="G28" s="110">
        <f>SUM('Tabela 2 Alokacja na zakresy'!G103:G109)</f>
        <v>47663983</v>
      </c>
      <c r="H28" s="110"/>
      <c r="I28" s="110"/>
      <c r="J28" s="111">
        <f t="shared" si="7"/>
        <v>8411291</v>
      </c>
      <c r="K28" s="111">
        <f t="shared" si="8"/>
        <v>2293642</v>
      </c>
      <c r="L28" s="111"/>
      <c r="M28" s="111">
        <v>2293642</v>
      </c>
      <c r="N28" s="111"/>
      <c r="O28" s="111">
        <v>6117649</v>
      </c>
      <c r="P28" s="111">
        <f t="shared" si="9"/>
        <v>56075274</v>
      </c>
      <c r="Q28" s="10"/>
      <c r="R28" s="20"/>
    </row>
    <row r="29" spans="1:18" s="38" customFormat="1" ht="39.950000000000003" customHeight="1" x14ac:dyDescent="0.25">
      <c r="A29" s="33"/>
      <c r="B29" s="34" t="s">
        <v>335</v>
      </c>
      <c r="C29" s="35" t="s">
        <v>338</v>
      </c>
      <c r="D29" s="36"/>
      <c r="E29" s="110">
        <f t="shared" si="3"/>
        <v>4000000</v>
      </c>
      <c r="F29" s="110"/>
      <c r="G29" s="110">
        <f>SUM('Tabela 2 Alokacja na zakresy'!G110:G112)</f>
        <v>4000000</v>
      </c>
      <c r="H29" s="110"/>
      <c r="I29" s="110"/>
      <c r="J29" s="111">
        <f t="shared" si="7"/>
        <v>705882</v>
      </c>
      <c r="K29" s="111"/>
      <c r="L29" s="111"/>
      <c r="M29" s="111"/>
      <c r="N29" s="111"/>
      <c r="O29" s="111">
        <v>705882</v>
      </c>
      <c r="P29" s="111">
        <f t="shared" si="9"/>
        <v>4705882</v>
      </c>
      <c r="Q29" s="10"/>
      <c r="R29" s="20"/>
    </row>
    <row r="30" spans="1:18" s="38" customFormat="1" ht="39.950000000000003" customHeight="1" x14ac:dyDescent="0.25">
      <c r="A30" s="33"/>
      <c r="B30" s="34" t="s">
        <v>336</v>
      </c>
      <c r="C30" s="35" t="s">
        <v>339</v>
      </c>
      <c r="D30" s="98"/>
      <c r="E30" s="110">
        <f t="shared" si="3"/>
        <v>36601919</v>
      </c>
      <c r="F30" s="110"/>
      <c r="G30" s="110">
        <f>SUM('Tabela 2 Alokacja na zakresy'!G113:G118)</f>
        <v>36601919</v>
      </c>
      <c r="H30" s="110"/>
      <c r="I30" s="110"/>
      <c r="J30" s="111">
        <f t="shared" si="7"/>
        <v>6459162</v>
      </c>
      <c r="K30" s="111">
        <f t="shared" si="8"/>
        <v>2002471</v>
      </c>
      <c r="L30" s="112">
        <v>406165</v>
      </c>
      <c r="M30" s="111">
        <v>1593835</v>
      </c>
      <c r="N30" s="111">
        <v>2471</v>
      </c>
      <c r="O30" s="111">
        <v>4456691</v>
      </c>
      <c r="P30" s="111">
        <f t="shared" si="9"/>
        <v>43061081</v>
      </c>
      <c r="Q30" s="10"/>
      <c r="R30" s="20"/>
    </row>
    <row r="31" spans="1:18" s="38" customFormat="1" ht="39.950000000000003" customHeight="1" x14ac:dyDescent="0.25">
      <c r="A31" s="33"/>
      <c r="B31" s="34" t="s">
        <v>433</v>
      </c>
      <c r="C31" s="35" t="s">
        <v>339</v>
      </c>
      <c r="D31" s="36"/>
      <c r="E31" s="12">
        <f t="shared" si="3"/>
        <v>10110532</v>
      </c>
      <c r="F31" s="12"/>
      <c r="G31" s="12">
        <f>SUM('Tabela 2 Alokacja na zakresy'!G119:G124)</f>
        <v>10110532</v>
      </c>
      <c r="H31" s="12"/>
      <c r="I31" s="12"/>
      <c r="J31" s="10">
        <f t="shared" si="7"/>
        <v>1784212</v>
      </c>
      <c r="K31" s="10">
        <f t="shared" si="8"/>
        <v>1264707</v>
      </c>
      <c r="L31" s="10"/>
      <c r="M31" s="10">
        <v>1264707</v>
      </c>
      <c r="N31" s="10"/>
      <c r="O31" s="10">
        <v>519505</v>
      </c>
      <c r="P31" s="10">
        <f>E31+J31</f>
        <v>11894744</v>
      </c>
      <c r="Q31" s="10"/>
      <c r="R31" s="20"/>
    </row>
    <row r="32" spans="1:18" s="38" customFormat="1" ht="39.950000000000003" customHeight="1" x14ac:dyDescent="0.25">
      <c r="A32" s="33"/>
      <c r="B32" s="34" t="s">
        <v>337</v>
      </c>
      <c r="C32" s="35" t="s">
        <v>339</v>
      </c>
      <c r="D32" s="98"/>
      <c r="E32" s="12">
        <f t="shared" si="3"/>
        <v>9207667</v>
      </c>
      <c r="F32" s="12"/>
      <c r="G32" s="12">
        <f>SUM('Tabela 2 Alokacja na zakresy'!G125)</f>
        <v>9207667</v>
      </c>
      <c r="H32" s="12"/>
      <c r="I32" s="12"/>
      <c r="J32" s="10">
        <f t="shared" si="7"/>
        <v>1624883</v>
      </c>
      <c r="K32" s="10">
        <f t="shared" si="8"/>
        <v>605005</v>
      </c>
      <c r="L32" s="10"/>
      <c r="M32" s="10">
        <v>593946</v>
      </c>
      <c r="N32" s="10">
        <v>11059</v>
      </c>
      <c r="O32" s="10">
        <v>1019878</v>
      </c>
      <c r="P32" s="10">
        <f t="shared" si="9"/>
        <v>10832550</v>
      </c>
      <c r="Q32" s="10"/>
      <c r="R32" s="20"/>
    </row>
    <row r="33" spans="1:18" ht="39.950000000000003" customHeight="1" x14ac:dyDescent="0.25">
      <c r="A33" s="16"/>
      <c r="B33" s="34" t="s">
        <v>381</v>
      </c>
      <c r="C33" s="35" t="s">
        <v>339</v>
      </c>
      <c r="D33" s="36"/>
      <c r="E33" s="12">
        <f t="shared" si="3"/>
        <v>3595468</v>
      </c>
      <c r="F33" s="12"/>
      <c r="G33" s="12">
        <f>SUM('Tabela 2 Alokacja na zakresy'!G126)</f>
        <v>3595468</v>
      </c>
      <c r="H33" s="12"/>
      <c r="I33" s="12"/>
      <c r="J33" s="10">
        <f t="shared" si="7"/>
        <v>634494</v>
      </c>
      <c r="K33" s="10">
        <f t="shared" si="8"/>
        <v>317996</v>
      </c>
      <c r="L33" s="10"/>
      <c r="M33" s="10">
        <v>317996</v>
      </c>
      <c r="N33" s="10"/>
      <c r="O33" s="10">
        <v>316498</v>
      </c>
      <c r="P33" s="10">
        <f t="shared" si="9"/>
        <v>4229962</v>
      </c>
      <c r="Q33" s="10"/>
    </row>
    <row r="34" spans="1:18" ht="39.950000000000003" customHeight="1" x14ac:dyDescent="0.25">
      <c r="A34" s="16"/>
      <c r="B34" s="34" t="s">
        <v>379</v>
      </c>
      <c r="C34" s="35" t="s">
        <v>399</v>
      </c>
      <c r="D34" s="36"/>
      <c r="E34" s="12">
        <f t="shared" si="3"/>
        <v>7808325</v>
      </c>
      <c r="F34" s="12"/>
      <c r="G34" s="12">
        <f>SUM('Tabela 2 Alokacja na zakresy'!G127:G132)</f>
        <v>7808325</v>
      </c>
      <c r="H34" s="12"/>
      <c r="I34" s="12"/>
      <c r="J34" s="10">
        <f t="shared" si="7"/>
        <v>1377940</v>
      </c>
      <c r="K34" s="10">
        <f t="shared" si="8"/>
        <v>324690</v>
      </c>
      <c r="L34" s="10">
        <v>183461</v>
      </c>
      <c r="M34" s="10">
        <v>141229</v>
      </c>
      <c r="N34" s="10"/>
      <c r="O34" s="45">
        <v>1053250</v>
      </c>
      <c r="P34" s="10">
        <f t="shared" si="9"/>
        <v>9186265</v>
      </c>
      <c r="Q34" s="10"/>
    </row>
    <row r="35" spans="1:18" ht="39.950000000000003" customHeight="1" x14ac:dyDescent="0.25">
      <c r="A35" s="16"/>
      <c r="B35" s="34" t="s">
        <v>424</v>
      </c>
      <c r="C35" s="35" t="s">
        <v>220</v>
      </c>
      <c r="D35" s="36"/>
      <c r="E35" s="12">
        <f t="shared" si="3"/>
        <v>6352388</v>
      </c>
      <c r="F35" s="12"/>
      <c r="G35" s="12">
        <f>SUM('Tabela 2 Alokacja na zakresy'!G133:G137)</f>
        <v>6352388</v>
      </c>
      <c r="H35" s="12"/>
      <c r="I35" s="12"/>
      <c r="J35" s="10">
        <f t="shared" si="7"/>
        <v>1121010</v>
      </c>
      <c r="K35" s="10">
        <f t="shared" si="8"/>
        <v>536471</v>
      </c>
      <c r="L35" s="10"/>
      <c r="M35" s="10">
        <v>536471</v>
      </c>
      <c r="N35" s="10"/>
      <c r="O35" s="45">
        <v>584539</v>
      </c>
      <c r="P35" s="10">
        <f t="shared" si="9"/>
        <v>7473398</v>
      </c>
      <c r="Q35" s="10"/>
    </row>
    <row r="36" spans="1:18" ht="39.950000000000003" customHeight="1" x14ac:dyDescent="0.25">
      <c r="A36" s="16"/>
      <c r="B36" s="84" t="s">
        <v>425</v>
      </c>
      <c r="C36" s="35" t="s">
        <v>221</v>
      </c>
      <c r="D36" s="36"/>
      <c r="E36" s="12">
        <f t="shared" si="3"/>
        <v>3820615</v>
      </c>
      <c r="F36" s="12"/>
      <c r="G36" s="12">
        <f>SUM('Tabela 2 Alokacja na zakresy'!G138:G140)</f>
        <v>3820615</v>
      </c>
      <c r="H36" s="12"/>
      <c r="I36" s="12"/>
      <c r="J36" s="10">
        <f t="shared" si="7"/>
        <v>674226</v>
      </c>
      <c r="K36" s="10">
        <f t="shared" si="8"/>
        <v>285356</v>
      </c>
      <c r="L36" s="10"/>
      <c r="M36" s="10">
        <v>285356</v>
      </c>
      <c r="N36" s="10"/>
      <c r="O36" s="10">
        <v>388870</v>
      </c>
      <c r="P36" s="10">
        <f t="shared" si="9"/>
        <v>4494841</v>
      </c>
      <c r="Q36" s="10"/>
    </row>
    <row r="37" spans="1:18" ht="39.950000000000003" customHeight="1" x14ac:dyDescent="0.25">
      <c r="A37" s="16"/>
      <c r="B37" s="34" t="s">
        <v>426</v>
      </c>
      <c r="C37" s="35" t="s">
        <v>339</v>
      </c>
      <c r="D37" s="36"/>
      <c r="E37" s="12">
        <f t="shared" si="3"/>
        <v>7992865</v>
      </c>
      <c r="F37" s="12"/>
      <c r="G37" s="12">
        <f>SUM('Tabela 2 Alokacja na zakresy'!G141)</f>
        <v>7992865</v>
      </c>
      <c r="H37" s="12"/>
      <c r="I37" s="12"/>
      <c r="J37" s="10">
        <f t="shared" si="7"/>
        <v>1410506</v>
      </c>
      <c r="K37" s="10">
        <f t="shared" si="8"/>
        <v>606187</v>
      </c>
      <c r="L37" s="10"/>
      <c r="M37" s="10">
        <v>606187</v>
      </c>
      <c r="N37" s="10"/>
      <c r="O37" s="10">
        <v>804319</v>
      </c>
      <c r="P37" s="10">
        <f t="shared" si="9"/>
        <v>9403371</v>
      </c>
      <c r="Q37" s="10"/>
    </row>
    <row r="38" spans="1:18" ht="39.950000000000003" customHeight="1" x14ac:dyDescent="0.25">
      <c r="A38" s="16"/>
      <c r="B38" s="34" t="s">
        <v>434</v>
      </c>
      <c r="C38" s="35" t="s">
        <v>79</v>
      </c>
      <c r="D38" s="36"/>
      <c r="E38" s="12">
        <f t="shared" si="3"/>
        <v>12950567</v>
      </c>
      <c r="F38" s="12"/>
      <c r="G38" s="12">
        <f>SUM('Tabela 2 Alokacja na zakresy'!G142:G147)</f>
        <v>12950567</v>
      </c>
      <c r="H38" s="12"/>
      <c r="I38" s="12"/>
      <c r="J38" s="10">
        <f t="shared" si="7"/>
        <v>2285394</v>
      </c>
      <c r="K38" s="10">
        <f t="shared" si="8"/>
        <v>536600</v>
      </c>
      <c r="L38" s="10">
        <v>304281</v>
      </c>
      <c r="M38" s="10">
        <v>232319</v>
      </c>
      <c r="N38" s="10"/>
      <c r="O38" s="45">
        <v>1748794</v>
      </c>
      <c r="P38" s="10">
        <f t="shared" si="9"/>
        <v>15235961</v>
      </c>
      <c r="Q38" s="10"/>
    </row>
    <row r="39" spans="1:18" ht="39.950000000000003" customHeight="1" x14ac:dyDescent="0.25">
      <c r="A39" s="16"/>
      <c r="B39" s="34" t="s">
        <v>435</v>
      </c>
      <c r="C39" s="35" t="s">
        <v>220</v>
      </c>
      <c r="D39" s="36"/>
      <c r="E39" s="12">
        <f t="shared" si="3"/>
        <v>3553403</v>
      </c>
      <c r="F39" s="12"/>
      <c r="G39" s="12">
        <f>SUM('Tabela 2 Alokacja na zakresy'!G148:G152)</f>
        <v>3553403</v>
      </c>
      <c r="H39" s="12"/>
      <c r="I39" s="12"/>
      <c r="J39" s="10">
        <f t="shared" si="7"/>
        <v>627071</v>
      </c>
      <c r="K39" s="10">
        <f t="shared" si="8"/>
        <v>310588</v>
      </c>
      <c r="L39" s="10"/>
      <c r="M39" s="10">
        <v>310588</v>
      </c>
      <c r="N39" s="10"/>
      <c r="O39" s="10">
        <v>316483</v>
      </c>
      <c r="P39" s="10">
        <f t="shared" si="9"/>
        <v>4180474</v>
      </c>
      <c r="Q39" s="10"/>
    </row>
    <row r="40" spans="1:18" ht="39.950000000000003" customHeight="1" x14ac:dyDescent="0.25">
      <c r="A40" s="16"/>
      <c r="B40" s="84" t="s">
        <v>436</v>
      </c>
      <c r="C40" s="35" t="s">
        <v>221</v>
      </c>
      <c r="D40" s="36"/>
      <c r="E40" s="12">
        <f t="shared" si="3"/>
        <v>3276672</v>
      </c>
      <c r="F40" s="12"/>
      <c r="G40" s="12">
        <f>SUM('Tabela 2 Alokacja na zakresy'!G153:G155)</f>
        <v>3276672</v>
      </c>
      <c r="H40" s="12"/>
      <c r="I40" s="12"/>
      <c r="J40" s="10">
        <f t="shared" si="7"/>
        <v>578236</v>
      </c>
      <c r="K40" s="10">
        <f t="shared" si="8"/>
        <v>263529</v>
      </c>
      <c r="L40" s="10"/>
      <c r="M40" s="10">
        <v>263529</v>
      </c>
      <c r="N40" s="10"/>
      <c r="O40" s="10">
        <v>314707</v>
      </c>
      <c r="P40" s="10">
        <f t="shared" si="9"/>
        <v>3854908</v>
      </c>
      <c r="Q40" s="10"/>
    </row>
    <row r="41" spans="1:18" ht="39.950000000000003" customHeight="1" x14ac:dyDescent="0.25">
      <c r="A41" s="16"/>
      <c r="B41" s="34" t="s">
        <v>437</v>
      </c>
      <c r="C41" s="35" t="s">
        <v>339</v>
      </c>
      <c r="D41" s="36"/>
      <c r="E41" s="12">
        <f t="shared" si="3"/>
        <v>1618862</v>
      </c>
      <c r="F41" s="12"/>
      <c r="G41" s="12">
        <f>SUM('Tabela 2 Alokacja na zakresy'!G156:G161)</f>
        <v>1618862</v>
      </c>
      <c r="H41" s="12"/>
      <c r="I41" s="12"/>
      <c r="J41" s="10">
        <f t="shared" si="7"/>
        <v>285681</v>
      </c>
      <c r="K41" s="10">
        <f t="shared" si="8"/>
        <v>205882</v>
      </c>
      <c r="L41" s="10"/>
      <c r="M41" s="10">
        <v>205882</v>
      </c>
      <c r="N41" s="10"/>
      <c r="O41" s="10">
        <v>79799</v>
      </c>
      <c r="P41" s="10">
        <f t="shared" si="9"/>
        <v>1904543</v>
      </c>
      <c r="Q41" s="10"/>
    </row>
    <row r="42" spans="1:18" ht="39.950000000000003" customHeight="1" x14ac:dyDescent="0.25">
      <c r="A42" s="16"/>
      <c r="B42" s="34" t="s">
        <v>427</v>
      </c>
      <c r="C42" s="35" t="s">
        <v>79</v>
      </c>
      <c r="D42" s="36"/>
      <c r="E42" s="12">
        <f t="shared" si="3"/>
        <v>4468338</v>
      </c>
      <c r="F42" s="12"/>
      <c r="G42" s="12">
        <f>SUM('Tabela 2 Alokacja na zakresy'!G162:G167)</f>
        <v>4468338</v>
      </c>
      <c r="H42" s="12"/>
      <c r="I42" s="12"/>
      <c r="J42" s="10">
        <f t="shared" si="7"/>
        <v>788530</v>
      </c>
      <c r="K42" s="10">
        <f t="shared" si="8"/>
        <v>187371</v>
      </c>
      <c r="L42" s="10">
        <v>104986</v>
      </c>
      <c r="M42" s="10">
        <v>82385</v>
      </c>
      <c r="N42" s="10"/>
      <c r="O42" s="45">
        <v>601159</v>
      </c>
      <c r="P42" s="10">
        <f t="shared" si="9"/>
        <v>5256868</v>
      </c>
      <c r="Q42" s="10"/>
    </row>
    <row r="43" spans="1:18" ht="39.950000000000003" customHeight="1" x14ac:dyDescent="0.25">
      <c r="A43" s="16"/>
      <c r="B43" s="34" t="s">
        <v>428</v>
      </c>
      <c r="C43" s="35" t="s">
        <v>220</v>
      </c>
      <c r="D43" s="36"/>
      <c r="E43" s="12">
        <f t="shared" si="3"/>
        <v>8178766</v>
      </c>
      <c r="F43" s="12"/>
      <c r="G43" s="12">
        <f>SUM('Tabela 2 Alokacja na zakresy'!G168:G172)</f>
        <v>8178766</v>
      </c>
      <c r="H43" s="12"/>
      <c r="I43" s="12"/>
      <c r="J43" s="10">
        <f t="shared" si="7"/>
        <v>1443312</v>
      </c>
      <c r="K43" s="10">
        <f t="shared" si="8"/>
        <v>677647</v>
      </c>
      <c r="L43" s="10"/>
      <c r="M43" s="10">
        <v>677647</v>
      </c>
      <c r="N43" s="10"/>
      <c r="O43" s="10">
        <v>765665</v>
      </c>
      <c r="P43" s="10">
        <f t="shared" si="9"/>
        <v>9622078</v>
      </c>
      <c r="Q43" s="10"/>
    </row>
    <row r="44" spans="1:18" ht="39.950000000000003" customHeight="1" x14ac:dyDescent="0.25">
      <c r="A44" s="16"/>
      <c r="B44" s="84" t="s">
        <v>429</v>
      </c>
      <c r="C44" s="35" t="s">
        <v>221</v>
      </c>
      <c r="D44" s="36"/>
      <c r="E44" s="12">
        <f t="shared" si="3"/>
        <v>3975605</v>
      </c>
      <c r="F44" s="12"/>
      <c r="G44" s="12">
        <f>SUM('Tabela 2 Alokacja na zakresy'!G173:G175)</f>
        <v>3975605</v>
      </c>
      <c r="H44" s="12"/>
      <c r="I44" s="12"/>
      <c r="J44" s="10">
        <f t="shared" si="7"/>
        <v>701577</v>
      </c>
      <c r="K44" s="10">
        <f t="shared" si="8"/>
        <v>329412</v>
      </c>
      <c r="L44" s="10"/>
      <c r="M44" s="10">
        <v>329412</v>
      </c>
      <c r="N44" s="10"/>
      <c r="O44" s="10">
        <v>372165</v>
      </c>
      <c r="P44" s="10">
        <f t="shared" si="9"/>
        <v>4677182</v>
      </c>
      <c r="Q44" s="10"/>
    </row>
    <row r="45" spans="1:18" ht="39.950000000000003" customHeight="1" x14ac:dyDescent="0.25">
      <c r="A45" s="16"/>
      <c r="B45" s="34" t="s">
        <v>443</v>
      </c>
      <c r="C45" s="35" t="s">
        <v>339</v>
      </c>
      <c r="D45" s="36"/>
      <c r="E45" s="12">
        <f t="shared" si="3"/>
        <v>192687</v>
      </c>
      <c r="F45" s="12"/>
      <c r="G45" s="12">
        <f>SUM('Tabela 2 Alokacja na zakresy'!G176)</f>
        <v>192687</v>
      </c>
      <c r="H45" s="12"/>
      <c r="I45" s="12"/>
      <c r="J45" s="10">
        <f t="shared" si="7"/>
        <v>34004</v>
      </c>
      <c r="K45" s="10">
        <f t="shared" si="8"/>
        <v>15900</v>
      </c>
      <c r="L45" s="10"/>
      <c r="M45" s="10">
        <v>15900</v>
      </c>
      <c r="N45" s="10"/>
      <c r="O45" s="10">
        <v>18104</v>
      </c>
      <c r="P45" s="10">
        <f t="shared" si="9"/>
        <v>226691</v>
      </c>
      <c r="Q45" s="10"/>
    </row>
    <row r="46" spans="1:18" s="44" customFormat="1" ht="39.950000000000003" customHeight="1" x14ac:dyDescent="0.25">
      <c r="A46" s="43"/>
      <c r="B46" s="29" t="s">
        <v>59</v>
      </c>
      <c r="C46" s="31"/>
      <c r="D46" s="31" t="s">
        <v>26</v>
      </c>
      <c r="E46" s="11">
        <f>F46+G46+H46+I46</f>
        <v>148540000</v>
      </c>
      <c r="F46" s="11"/>
      <c r="G46" s="11">
        <f>G47+G48+G49+G50+G51</f>
        <v>148540000</v>
      </c>
      <c r="H46" s="11"/>
      <c r="I46" s="11"/>
      <c r="J46" s="32">
        <f>K46+O46</f>
        <v>26212942</v>
      </c>
      <c r="K46" s="32">
        <f>L46+M46+N46</f>
        <v>14417118</v>
      </c>
      <c r="L46" s="32">
        <f>L47+L48+L49+L50+L51</f>
        <v>3491756</v>
      </c>
      <c r="M46" s="32">
        <f>M47+M48+M49+M50+M51</f>
        <v>10925362</v>
      </c>
      <c r="N46" s="32"/>
      <c r="O46" s="32">
        <f>O47+O48+O49+O50+O51</f>
        <v>11795824</v>
      </c>
      <c r="P46" s="32">
        <f>E46+J46</f>
        <v>174752942</v>
      </c>
      <c r="Q46" s="74"/>
      <c r="R46" s="20"/>
    </row>
    <row r="47" spans="1:18" ht="39.950000000000003" customHeight="1" x14ac:dyDescent="0.25">
      <c r="A47" s="16"/>
      <c r="B47" s="34" t="s">
        <v>58</v>
      </c>
      <c r="C47" s="35" t="s">
        <v>77</v>
      </c>
      <c r="D47" s="36"/>
      <c r="E47" s="12">
        <f t="shared" ref="E47:E51" si="10">F47+G47+H47+I47</f>
        <v>83597394</v>
      </c>
      <c r="F47" s="12"/>
      <c r="G47" s="12">
        <f>SUM('Tabela 2 Alokacja na zakresy'!G177:G184)</f>
        <v>83597394</v>
      </c>
      <c r="H47" s="13"/>
      <c r="I47" s="12"/>
      <c r="J47" s="10">
        <f t="shared" ref="J47:J51" si="11">K47+O47</f>
        <v>14752481</v>
      </c>
      <c r="K47" s="10">
        <f t="shared" ref="K47:K51" si="12">L47+M47+N47</f>
        <v>8416830</v>
      </c>
      <c r="L47" s="45">
        <v>1965140</v>
      </c>
      <c r="M47" s="10">
        <v>6451690</v>
      </c>
      <c r="N47" s="10"/>
      <c r="O47" s="10">
        <v>6335651</v>
      </c>
      <c r="P47" s="10">
        <f t="shared" ref="P47:P51" si="13">E47+J47</f>
        <v>98349875</v>
      </c>
      <c r="Q47" s="10"/>
    </row>
    <row r="48" spans="1:18" ht="39.950000000000003" customHeight="1" x14ac:dyDescent="0.25">
      <c r="A48" s="16"/>
      <c r="B48" s="34" t="s">
        <v>438</v>
      </c>
      <c r="C48" s="35" t="s">
        <v>77</v>
      </c>
      <c r="D48" s="36"/>
      <c r="E48" s="12">
        <f t="shared" si="10"/>
        <v>47054882</v>
      </c>
      <c r="F48" s="12"/>
      <c r="G48" s="12">
        <f>SUM('Tabela 2 Alokacja na zakresy'!G185:G192)</f>
        <v>47054882</v>
      </c>
      <c r="H48" s="13"/>
      <c r="I48" s="12"/>
      <c r="J48" s="10">
        <f t="shared" si="11"/>
        <v>8303803</v>
      </c>
      <c r="K48" s="10">
        <f t="shared" si="12"/>
        <v>4195677</v>
      </c>
      <c r="L48" s="45">
        <v>1106134</v>
      </c>
      <c r="M48" s="10">
        <v>3089543</v>
      </c>
      <c r="N48" s="10"/>
      <c r="O48" s="10">
        <v>4108126</v>
      </c>
      <c r="P48" s="10">
        <f t="shared" si="13"/>
        <v>55358685</v>
      </c>
      <c r="Q48" s="10"/>
    </row>
    <row r="49" spans="1:18" ht="39.950000000000003" customHeight="1" x14ac:dyDescent="0.25">
      <c r="A49" s="16"/>
      <c r="B49" s="34" t="s">
        <v>406</v>
      </c>
      <c r="C49" s="35" t="s">
        <v>77</v>
      </c>
      <c r="D49" s="36"/>
      <c r="E49" s="12">
        <f t="shared" si="10"/>
        <v>7528330</v>
      </c>
      <c r="F49" s="12"/>
      <c r="G49" s="12">
        <f>SUM('Tabela 2 Alokacja na zakresy'!G193:G200)</f>
        <v>7528330</v>
      </c>
      <c r="H49" s="13"/>
      <c r="I49" s="12"/>
      <c r="J49" s="10">
        <f t="shared" si="11"/>
        <v>1328529</v>
      </c>
      <c r="K49" s="10">
        <f t="shared" si="12"/>
        <v>743273</v>
      </c>
      <c r="L49" s="45">
        <v>176964</v>
      </c>
      <c r="M49" s="10">
        <v>566309</v>
      </c>
      <c r="N49" s="10"/>
      <c r="O49" s="10">
        <v>585256</v>
      </c>
      <c r="P49" s="10">
        <f t="shared" si="13"/>
        <v>8856859</v>
      </c>
      <c r="Q49" s="10"/>
    </row>
    <row r="50" spans="1:18" ht="39.950000000000003" customHeight="1" x14ac:dyDescent="0.25">
      <c r="A50" s="16"/>
      <c r="B50" s="34" t="s">
        <v>439</v>
      </c>
      <c r="C50" s="35" t="s">
        <v>77</v>
      </c>
      <c r="D50" s="36"/>
      <c r="E50" s="12">
        <f t="shared" si="10"/>
        <v>2329050</v>
      </c>
      <c r="F50" s="12"/>
      <c r="G50" s="12">
        <f>SUM('Tabela 2 Alokacja na zakresy'!G201:G208)</f>
        <v>2329050</v>
      </c>
      <c r="H50" s="13"/>
      <c r="I50" s="12"/>
      <c r="J50" s="10">
        <f t="shared" si="11"/>
        <v>411009</v>
      </c>
      <c r="K50" s="10">
        <f t="shared" si="12"/>
        <v>327360</v>
      </c>
      <c r="L50" s="45">
        <v>54753</v>
      </c>
      <c r="M50" s="10">
        <v>272607</v>
      </c>
      <c r="N50" s="10"/>
      <c r="O50" s="10">
        <v>83649</v>
      </c>
      <c r="P50" s="10">
        <f t="shared" si="13"/>
        <v>2740059</v>
      </c>
      <c r="Q50" s="10"/>
    </row>
    <row r="51" spans="1:18" ht="39.950000000000003" customHeight="1" x14ac:dyDescent="0.25">
      <c r="A51" s="16"/>
      <c r="B51" s="34" t="s">
        <v>407</v>
      </c>
      <c r="C51" s="35" t="s">
        <v>77</v>
      </c>
      <c r="D51" s="36"/>
      <c r="E51" s="12">
        <f t="shared" si="10"/>
        <v>8030344</v>
      </c>
      <c r="F51" s="12"/>
      <c r="G51" s="12">
        <f>SUM('Tabela 2 Alokacja na zakresy'!G209:G216)</f>
        <v>8030344</v>
      </c>
      <c r="H51" s="13"/>
      <c r="I51" s="12"/>
      <c r="J51" s="10">
        <f t="shared" si="11"/>
        <v>1417120</v>
      </c>
      <c r="K51" s="10">
        <f t="shared" si="12"/>
        <v>733978</v>
      </c>
      <c r="L51" s="45">
        <v>188765</v>
      </c>
      <c r="M51" s="10">
        <v>545213</v>
      </c>
      <c r="N51" s="10"/>
      <c r="O51" s="10">
        <v>683142</v>
      </c>
      <c r="P51" s="10">
        <f t="shared" si="13"/>
        <v>9447464</v>
      </c>
      <c r="Q51" s="10"/>
    </row>
    <row r="52" spans="1:18" ht="39.950000000000003" customHeight="1" x14ac:dyDescent="0.25">
      <c r="A52" s="16"/>
      <c r="B52" s="29" t="s">
        <v>60</v>
      </c>
      <c r="C52" s="31"/>
      <c r="D52" s="31" t="s">
        <v>26</v>
      </c>
      <c r="E52" s="11">
        <f>F52+G52+H52+I52</f>
        <v>414910000</v>
      </c>
      <c r="F52" s="11"/>
      <c r="G52" s="11">
        <f>G53+G54+G55+G56+G57</f>
        <v>414910000</v>
      </c>
      <c r="H52" s="11"/>
      <c r="I52" s="11"/>
      <c r="J52" s="32">
        <f>K52+O52</f>
        <v>73219412</v>
      </c>
      <c r="K52" s="32">
        <f>L52+M52+N52</f>
        <v>65897471</v>
      </c>
      <c r="L52" s="32">
        <f>L53+L54+L55+L56+L57</f>
        <v>15538083</v>
      </c>
      <c r="M52" s="32">
        <f>M53+M54+M55+M56+M57</f>
        <v>18158346</v>
      </c>
      <c r="N52" s="32">
        <f>N53+N54+N55+N56+N57</f>
        <v>32201042</v>
      </c>
      <c r="O52" s="32">
        <f>O53+O54+O55+O56+O57</f>
        <v>7321941</v>
      </c>
      <c r="P52" s="32">
        <f>E52+J52</f>
        <v>488129412</v>
      </c>
      <c r="Q52" s="32"/>
    </row>
    <row r="53" spans="1:18" ht="39.950000000000003" customHeight="1" x14ac:dyDescent="0.25">
      <c r="A53" s="16"/>
      <c r="B53" s="47" t="s">
        <v>61</v>
      </c>
      <c r="C53" s="41" t="s">
        <v>76</v>
      </c>
      <c r="D53" s="36"/>
      <c r="E53" s="12">
        <f t="shared" ref="E53:E54" si="14">F53+G53+H53+I53</f>
        <v>140489330</v>
      </c>
      <c r="F53" s="12"/>
      <c r="G53" s="12">
        <f>SUM('Tabela 2 Alokacja na zakresy'!G217:G222)</f>
        <v>140489330</v>
      </c>
      <c r="H53" s="12"/>
      <c r="I53" s="12"/>
      <c r="J53" s="10">
        <f t="shared" ref="J53:J57" si="15">K53+O53</f>
        <v>24792235</v>
      </c>
      <c r="K53" s="10">
        <f t="shared" ref="K53:K112" si="16">L53+M53+N53</f>
        <v>24792235</v>
      </c>
      <c r="L53" s="45">
        <v>14881098</v>
      </c>
      <c r="M53" s="10">
        <v>9911137</v>
      </c>
      <c r="N53" s="10"/>
      <c r="O53" s="10"/>
      <c r="P53" s="10">
        <f t="shared" ref="P53:P112" si="17">E53+J53</f>
        <v>165281565</v>
      </c>
      <c r="Q53" s="10"/>
    </row>
    <row r="54" spans="1:18" ht="39.950000000000003" customHeight="1" x14ac:dyDescent="0.25">
      <c r="A54" s="16"/>
      <c r="B54" s="47" t="s">
        <v>62</v>
      </c>
      <c r="C54" s="41" t="s">
        <v>76</v>
      </c>
      <c r="D54" s="36"/>
      <c r="E54" s="12">
        <f t="shared" si="14"/>
        <v>30000000</v>
      </c>
      <c r="F54" s="12"/>
      <c r="G54" s="12">
        <f>SUM('Tabela 2 Alokacja na zakresy'!G223:G227)</f>
        <v>30000000</v>
      </c>
      <c r="H54" s="12"/>
      <c r="I54" s="12"/>
      <c r="J54" s="10">
        <f t="shared" si="15"/>
        <v>5294118</v>
      </c>
      <c r="K54" s="10">
        <f t="shared" si="16"/>
        <v>5294118</v>
      </c>
      <c r="L54" s="10"/>
      <c r="M54" s="10">
        <v>5294118</v>
      </c>
      <c r="N54" s="10"/>
      <c r="O54" s="10"/>
      <c r="P54" s="10">
        <f>E54+J54</f>
        <v>35294118</v>
      </c>
      <c r="Q54" s="10"/>
    </row>
    <row r="55" spans="1:18" ht="39.950000000000003" customHeight="1" x14ac:dyDescent="0.25">
      <c r="A55" s="16"/>
      <c r="B55" s="47" t="s">
        <v>63</v>
      </c>
      <c r="C55" s="41" t="s">
        <v>76</v>
      </c>
      <c r="D55" s="36"/>
      <c r="E55" s="12">
        <f t="shared" ref="E55" si="18">F55+G55+H55+I55</f>
        <v>219498810</v>
      </c>
      <c r="F55" s="12"/>
      <c r="G55" s="12">
        <f>SUM('Tabela 2 Alokacja na zakresy'!G228:G230)</f>
        <v>219498810</v>
      </c>
      <c r="H55" s="12"/>
      <c r="I55" s="12"/>
      <c r="J55" s="10">
        <f t="shared" ref="J55" si="19">K55+O55</f>
        <v>38735084</v>
      </c>
      <c r="K55" s="10">
        <f t="shared" ref="K55" si="20">L55+M55+N55</f>
        <v>32170335</v>
      </c>
      <c r="L55" s="10"/>
      <c r="M55" s="10">
        <v>207277</v>
      </c>
      <c r="N55" s="10">
        <v>31963058</v>
      </c>
      <c r="O55" s="10">
        <v>6564749</v>
      </c>
      <c r="P55" s="10">
        <f t="shared" ref="P55" si="21">E55+J55</f>
        <v>258233894</v>
      </c>
      <c r="Q55" s="10"/>
    </row>
    <row r="56" spans="1:18" ht="39.950000000000003" customHeight="1" x14ac:dyDescent="0.25">
      <c r="A56" s="16"/>
      <c r="B56" s="47" t="s">
        <v>64</v>
      </c>
      <c r="C56" s="41" t="s">
        <v>76</v>
      </c>
      <c r="D56" s="36"/>
      <c r="E56" s="12">
        <f t="shared" ref="E56" si="22">F56+G56+H56+I56</f>
        <v>23421860</v>
      </c>
      <c r="F56" s="12"/>
      <c r="G56" s="12">
        <f>SUM('Tabela 2 Alokacja na zakresy'!G231:G234)</f>
        <v>23421860</v>
      </c>
      <c r="H56" s="12"/>
      <c r="I56" s="12"/>
      <c r="J56" s="10">
        <f t="shared" ref="J56" si="23">K56+O56</f>
        <v>4133269</v>
      </c>
      <c r="K56" s="10">
        <f t="shared" ref="K56" si="24">L56+M56+N56</f>
        <v>3640783</v>
      </c>
      <c r="L56" s="45">
        <v>656985</v>
      </c>
      <c r="M56" s="10">
        <v>2745814</v>
      </c>
      <c r="N56" s="10">
        <v>237984</v>
      </c>
      <c r="O56" s="10">
        <v>492486</v>
      </c>
      <c r="P56" s="10">
        <f t="shared" ref="P56:P57" si="25">E56+J56</f>
        <v>27555129</v>
      </c>
      <c r="Q56" s="10"/>
    </row>
    <row r="57" spans="1:18" ht="39.950000000000003" customHeight="1" x14ac:dyDescent="0.25">
      <c r="A57" s="16"/>
      <c r="B57" s="47" t="s">
        <v>65</v>
      </c>
      <c r="C57" s="41" t="s">
        <v>76</v>
      </c>
      <c r="D57" s="36"/>
      <c r="E57" s="12">
        <f t="shared" ref="E57:E112" si="26">F57+G57+H57+I57</f>
        <v>1500000</v>
      </c>
      <c r="F57" s="12"/>
      <c r="G57" s="12">
        <f>SUM('Tabela 2 Alokacja na zakresy'!G235)</f>
        <v>1500000</v>
      </c>
      <c r="H57" s="12"/>
      <c r="I57" s="12"/>
      <c r="J57" s="10">
        <f t="shared" si="15"/>
        <v>264706</v>
      </c>
      <c r="K57" s="10"/>
      <c r="L57" s="10"/>
      <c r="M57" s="10"/>
      <c r="N57" s="10"/>
      <c r="O57" s="10">
        <v>264706</v>
      </c>
      <c r="P57" s="10">
        <f t="shared" si="25"/>
        <v>1764706</v>
      </c>
      <c r="Q57" s="10"/>
    </row>
    <row r="58" spans="1:18" s="44" customFormat="1" ht="39.950000000000003" customHeight="1" x14ac:dyDescent="0.25">
      <c r="A58" s="43"/>
      <c r="B58" s="29" t="s">
        <v>88</v>
      </c>
      <c r="C58" s="31"/>
      <c r="D58" s="31" t="s">
        <v>26</v>
      </c>
      <c r="E58" s="11">
        <f>F58+G58+H58+I58</f>
        <v>189118229</v>
      </c>
      <c r="F58" s="11"/>
      <c r="G58" s="11">
        <f>SUM(G59:G64)</f>
        <v>189118229</v>
      </c>
      <c r="H58" s="11"/>
      <c r="I58" s="11"/>
      <c r="J58" s="32">
        <f>K58+O58</f>
        <v>33373806</v>
      </c>
      <c r="K58" s="32">
        <f>L58+M58+N58</f>
        <v>25030354</v>
      </c>
      <c r="L58" s="32">
        <f>SUM(L59:L64)</f>
        <v>6974937</v>
      </c>
      <c r="M58" s="32">
        <f>SUM(M59:M64)</f>
        <v>18055417</v>
      </c>
      <c r="N58" s="32"/>
      <c r="O58" s="32">
        <f>SUM(O59:O64)</f>
        <v>8343452</v>
      </c>
      <c r="P58" s="32">
        <f>E58+J58</f>
        <v>222492035</v>
      </c>
      <c r="Q58" s="32"/>
      <c r="R58" s="20"/>
    </row>
    <row r="59" spans="1:18" ht="39.950000000000003" customHeight="1" x14ac:dyDescent="0.25">
      <c r="A59" s="16"/>
      <c r="B59" s="34" t="s">
        <v>380</v>
      </c>
      <c r="C59" s="35" t="s">
        <v>198</v>
      </c>
      <c r="D59" s="36"/>
      <c r="E59" s="12">
        <f>F59+G59+H59+I59</f>
        <v>23753434</v>
      </c>
      <c r="F59" s="12"/>
      <c r="G59" s="12">
        <f>SUM('Tabela 2 Alokacja na zakresy'!G236:G241)</f>
        <v>23753434</v>
      </c>
      <c r="H59" s="12"/>
      <c r="I59" s="12"/>
      <c r="J59" s="10">
        <f t="shared" ref="J59:J106" si="27">K59+O59</f>
        <v>4191783</v>
      </c>
      <c r="K59" s="10">
        <f t="shared" ref="K59:K106" si="28">L59+M59+N59</f>
        <v>3288550</v>
      </c>
      <c r="L59" s="10"/>
      <c r="M59" s="10">
        <v>3288550</v>
      </c>
      <c r="N59" s="10"/>
      <c r="O59" s="10">
        <v>903233</v>
      </c>
      <c r="P59" s="10">
        <f t="shared" ref="P59:P64" si="29">E59+J59</f>
        <v>27945217</v>
      </c>
      <c r="Q59" s="10"/>
    </row>
    <row r="60" spans="1:18" ht="39.950000000000003" customHeight="1" x14ac:dyDescent="0.25">
      <c r="A60" s="16"/>
      <c r="B60" s="34" t="s">
        <v>196</v>
      </c>
      <c r="C60" s="35" t="s">
        <v>198</v>
      </c>
      <c r="D60" s="36"/>
      <c r="E60" s="12">
        <f t="shared" ref="E60:E64" si="30">F60+G60+H60+I60</f>
        <v>103599728</v>
      </c>
      <c r="F60" s="12"/>
      <c r="G60" s="12">
        <f>SUM('Tabela 2 Alokacja na zakresy'!G242:G243)</f>
        <v>103599728</v>
      </c>
      <c r="H60" s="12"/>
      <c r="I60" s="12"/>
      <c r="J60" s="10">
        <f t="shared" si="27"/>
        <v>18282305</v>
      </c>
      <c r="K60" s="10">
        <f t="shared" si="28"/>
        <v>13022802</v>
      </c>
      <c r="L60" s="45">
        <v>6093611</v>
      </c>
      <c r="M60" s="10">
        <v>6929191</v>
      </c>
      <c r="N60" s="10"/>
      <c r="O60" s="10">
        <v>5259503</v>
      </c>
      <c r="P60" s="10">
        <f t="shared" si="29"/>
        <v>121882033</v>
      </c>
      <c r="Q60" s="10"/>
    </row>
    <row r="61" spans="1:18" ht="39.950000000000003" customHeight="1" x14ac:dyDescent="0.25">
      <c r="A61" s="16"/>
      <c r="B61" s="34" t="s">
        <v>197</v>
      </c>
      <c r="C61" s="35" t="s">
        <v>199</v>
      </c>
      <c r="D61" s="36"/>
      <c r="E61" s="12">
        <f t="shared" si="30"/>
        <v>14990883</v>
      </c>
      <c r="F61" s="12"/>
      <c r="G61" s="12">
        <f>SUM('Tabela 2 Alokacja na zakresy'!G244:G246)</f>
        <v>14990883</v>
      </c>
      <c r="H61" s="12"/>
      <c r="I61" s="12"/>
      <c r="J61" s="10">
        <f t="shared" si="27"/>
        <v>2645450</v>
      </c>
      <c r="K61" s="10">
        <f t="shared" si="28"/>
        <v>2042251</v>
      </c>
      <c r="L61" s="45">
        <v>881326</v>
      </c>
      <c r="M61" s="10">
        <v>1160925</v>
      </c>
      <c r="N61" s="10"/>
      <c r="O61" s="10">
        <v>603199</v>
      </c>
      <c r="P61" s="10">
        <f t="shared" si="29"/>
        <v>17636333</v>
      </c>
      <c r="Q61" s="10"/>
    </row>
    <row r="62" spans="1:18" ht="39.950000000000003" customHeight="1" x14ac:dyDescent="0.25">
      <c r="A62" s="16"/>
      <c r="B62" s="34" t="s">
        <v>404</v>
      </c>
      <c r="C62" s="35" t="s">
        <v>198</v>
      </c>
      <c r="D62" s="36"/>
      <c r="E62" s="12">
        <f t="shared" si="30"/>
        <v>18292973</v>
      </c>
      <c r="F62" s="12"/>
      <c r="G62" s="12">
        <f>SUM('Tabela 2 Alokacja na zakresy'!G247:G252)</f>
        <v>18292973</v>
      </c>
      <c r="H62" s="12"/>
      <c r="I62" s="12"/>
      <c r="J62" s="10">
        <f t="shared" si="27"/>
        <v>3228172</v>
      </c>
      <c r="K62" s="10">
        <f t="shared" si="28"/>
        <v>2590978</v>
      </c>
      <c r="L62" s="45"/>
      <c r="M62" s="10">
        <v>2590978</v>
      </c>
      <c r="N62" s="10"/>
      <c r="O62" s="10">
        <v>637194</v>
      </c>
      <c r="P62" s="10">
        <f t="shared" si="29"/>
        <v>21521145</v>
      </c>
      <c r="Q62" s="10"/>
    </row>
    <row r="63" spans="1:18" ht="39.950000000000003" customHeight="1" x14ac:dyDescent="0.25">
      <c r="A63" s="16"/>
      <c r="B63" s="34" t="s">
        <v>440</v>
      </c>
      <c r="C63" s="35" t="s">
        <v>198</v>
      </c>
      <c r="D63" s="36"/>
      <c r="E63" s="12">
        <f t="shared" si="30"/>
        <v>18112669</v>
      </c>
      <c r="F63" s="12"/>
      <c r="G63" s="12">
        <f>SUM('Tabela 2 Alokacja na zakresy'!G253:G258)</f>
        <v>18112669</v>
      </c>
      <c r="H63" s="12"/>
      <c r="I63" s="12"/>
      <c r="J63" s="10">
        <f t="shared" si="27"/>
        <v>3196353</v>
      </c>
      <c r="K63" s="10">
        <f t="shared" si="28"/>
        <v>2590978</v>
      </c>
      <c r="L63" s="45"/>
      <c r="M63" s="10">
        <v>2590978</v>
      </c>
      <c r="N63" s="10"/>
      <c r="O63" s="10">
        <v>605375</v>
      </c>
      <c r="P63" s="10">
        <f t="shared" si="29"/>
        <v>21309022</v>
      </c>
      <c r="Q63" s="10"/>
    </row>
    <row r="64" spans="1:18" ht="39.950000000000003" customHeight="1" x14ac:dyDescent="0.25">
      <c r="A64" s="16"/>
      <c r="B64" s="34" t="s">
        <v>405</v>
      </c>
      <c r="C64" s="35" t="s">
        <v>198</v>
      </c>
      <c r="D64" s="36"/>
      <c r="E64" s="12">
        <f t="shared" si="30"/>
        <v>10368542</v>
      </c>
      <c r="F64" s="12"/>
      <c r="G64" s="12">
        <f>SUM('Tabela 2 Alokacja na zakresy'!G259:G264)</f>
        <v>10368542</v>
      </c>
      <c r="H64" s="12"/>
      <c r="I64" s="12"/>
      <c r="J64" s="10">
        <f t="shared" si="27"/>
        <v>1829743</v>
      </c>
      <c r="K64" s="10">
        <f t="shared" si="28"/>
        <v>1494795</v>
      </c>
      <c r="L64" s="45"/>
      <c r="M64" s="10">
        <v>1494795</v>
      </c>
      <c r="N64" s="10"/>
      <c r="O64" s="10">
        <v>334948</v>
      </c>
      <c r="P64" s="10">
        <f t="shared" si="29"/>
        <v>12198285</v>
      </c>
      <c r="Q64" s="10"/>
    </row>
    <row r="65" spans="1:18" s="44" customFormat="1" ht="39.950000000000003" customHeight="1" x14ac:dyDescent="0.25">
      <c r="A65" s="43"/>
      <c r="B65" s="48" t="s">
        <v>87</v>
      </c>
      <c r="C65" s="31"/>
      <c r="D65" s="31" t="s">
        <v>26</v>
      </c>
      <c r="E65" s="11">
        <f>F65+G65+H65+I65</f>
        <v>154945941</v>
      </c>
      <c r="F65" s="11"/>
      <c r="G65" s="11">
        <f>SUM(G66:G70)</f>
        <v>154945941</v>
      </c>
      <c r="H65" s="11"/>
      <c r="I65" s="11"/>
      <c r="J65" s="32">
        <f t="shared" si="27"/>
        <v>27343402</v>
      </c>
      <c r="K65" s="32">
        <f t="shared" si="28"/>
        <v>19140381</v>
      </c>
      <c r="L65" s="32">
        <f>SUM(L66:L70)</f>
        <v>4614645</v>
      </c>
      <c r="M65" s="32">
        <f t="shared" ref="M65:O65" si="31">SUM(M66:M70)</f>
        <v>14525736</v>
      </c>
      <c r="N65" s="32"/>
      <c r="O65" s="32">
        <f t="shared" si="31"/>
        <v>8203021</v>
      </c>
      <c r="P65" s="32">
        <f>E65+J65</f>
        <v>182289343</v>
      </c>
      <c r="Q65" s="32"/>
      <c r="R65" s="20"/>
    </row>
    <row r="66" spans="1:18" ht="39.950000000000003" customHeight="1" x14ac:dyDescent="0.25">
      <c r="A66" s="16"/>
      <c r="B66" s="47" t="s">
        <v>239</v>
      </c>
      <c r="C66" s="41" t="s">
        <v>240</v>
      </c>
      <c r="D66" s="36"/>
      <c r="E66" s="12">
        <f>F66+G66+H66+I66</f>
        <v>24440000</v>
      </c>
      <c r="F66" s="12"/>
      <c r="G66" s="12">
        <f>SUM('Tabela 2 Alokacja na zakresy'!G265:G267)</f>
        <v>24440000</v>
      </c>
      <c r="H66" s="12"/>
      <c r="I66" s="12"/>
      <c r="J66" s="10">
        <f t="shared" si="27"/>
        <v>4312942</v>
      </c>
      <c r="K66" s="10">
        <f t="shared" si="28"/>
        <v>3450353</v>
      </c>
      <c r="L66" s="45">
        <v>575059</v>
      </c>
      <c r="M66" s="10">
        <v>2875294</v>
      </c>
      <c r="N66" s="10"/>
      <c r="O66" s="10">
        <v>862589</v>
      </c>
      <c r="P66" s="10">
        <f t="shared" ref="P66" si="32">E66+J66</f>
        <v>28752942</v>
      </c>
      <c r="Q66" s="10"/>
    </row>
    <row r="67" spans="1:18" ht="39.950000000000003" customHeight="1" x14ac:dyDescent="0.25">
      <c r="A67" s="16"/>
      <c r="B67" s="47" t="s">
        <v>248</v>
      </c>
      <c r="C67" s="41" t="s">
        <v>249</v>
      </c>
      <c r="D67" s="36"/>
      <c r="E67" s="12">
        <f t="shared" ref="E67:E68" si="33">F67+G67+H67+I67</f>
        <v>12220000</v>
      </c>
      <c r="F67" s="12"/>
      <c r="G67" s="12">
        <f>SUM('Tabela 2 Alokacja na zakresy'!G268:G270)</f>
        <v>12220000</v>
      </c>
      <c r="H67" s="12"/>
      <c r="I67" s="12"/>
      <c r="J67" s="10">
        <f t="shared" si="27"/>
        <v>2156470</v>
      </c>
      <c r="K67" s="10">
        <f t="shared" si="28"/>
        <v>1150117</v>
      </c>
      <c r="L67" s="45">
        <v>718823</v>
      </c>
      <c r="M67" s="10">
        <v>431294</v>
      </c>
      <c r="N67" s="10"/>
      <c r="O67" s="10">
        <v>1006353</v>
      </c>
      <c r="P67" s="10">
        <f t="shared" ref="P67:P70" si="34">E67+J67</f>
        <v>14376470</v>
      </c>
      <c r="Q67" s="10"/>
    </row>
    <row r="68" spans="1:18" ht="39.950000000000003" customHeight="1" x14ac:dyDescent="0.25">
      <c r="A68" s="16"/>
      <c r="B68" s="47" t="s">
        <v>250</v>
      </c>
      <c r="C68" s="41" t="s">
        <v>251</v>
      </c>
      <c r="D68" s="36"/>
      <c r="E68" s="12">
        <f t="shared" si="33"/>
        <v>36362759</v>
      </c>
      <c r="F68" s="12"/>
      <c r="G68" s="12">
        <f>SUM('Tabela 2 Alokacja na zakresy'!G271:G273)</f>
        <v>36362759</v>
      </c>
      <c r="H68" s="12"/>
      <c r="I68" s="12"/>
      <c r="J68" s="10">
        <f t="shared" si="27"/>
        <v>6416957</v>
      </c>
      <c r="K68" s="10">
        <f t="shared" si="28"/>
        <v>5310037</v>
      </c>
      <c r="L68" s="45">
        <v>3320763</v>
      </c>
      <c r="M68" s="10">
        <v>1989274</v>
      </c>
      <c r="N68" s="10"/>
      <c r="O68" s="10">
        <v>1106920</v>
      </c>
      <c r="P68" s="10">
        <f t="shared" si="34"/>
        <v>42779716</v>
      </c>
      <c r="Q68" s="10"/>
    </row>
    <row r="69" spans="1:18" ht="39.950000000000003" customHeight="1" x14ac:dyDescent="0.25">
      <c r="A69" s="16"/>
      <c r="B69" s="47" t="s">
        <v>200</v>
      </c>
      <c r="C69" s="41" t="s">
        <v>201</v>
      </c>
      <c r="D69" s="36"/>
      <c r="E69" s="12">
        <f>F69+G69+H69+I69</f>
        <v>74230864</v>
      </c>
      <c r="F69" s="12"/>
      <c r="G69" s="12">
        <f>SUM('Tabela 2 Alokacja na zakresy'!G274:G279)</f>
        <v>74230864</v>
      </c>
      <c r="H69" s="12"/>
      <c r="I69" s="12"/>
      <c r="J69" s="10">
        <f t="shared" si="27"/>
        <v>13099565</v>
      </c>
      <c r="K69" s="10">
        <f t="shared" si="28"/>
        <v>9229874</v>
      </c>
      <c r="L69" s="10"/>
      <c r="M69" s="10">
        <v>9229874</v>
      </c>
      <c r="N69" s="10"/>
      <c r="O69" s="10">
        <v>3869691</v>
      </c>
      <c r="P69" s="10">
        <f t="shared" si="34"/>
        <v>87330429</v>
      </c>
      <c r="Q69" s="10"/>
    </row>
    <row r="70" spans="1:18" ht="39.950000000000003" customHeight="1" x14ac:dyDescent="0.25">
      <c r="A70" s="16"/>
      <c r="B70" s="47" t="s">
        <v>202</v>
      </c>
      <c r="C70" s="41" t="s">
        <v>201</v>
      </c>
      <c r="D70" s="36"/>
      <c r="E70" s="12">
        <f>F70+G70+H70+I70</f>
        <v>7692318</v>
      </c>
      <c r="F70" s="12"/>
      <c r="G70" s="12">
        <f>SUM('Tabela 2 Alokacja na zakresy'!G280:G284)</f>
        <v>7692318</v>
      </c>
      <c r="H70" s="12"/>
      <c r="I70" s="12"/>
      <c r="J70" s="10">
        <f t="shared" si="27"/>
        <v>1357468</v>
      </c>
      <c r="K70" s="10"/>
      <c r="L70" s="10"/>
      <c r="M70" s="10"/>
      <c r="N70" s="10"/>
      <c r="O70" s="10">
        <v>1357468</v>
      </c>
      <c r="P70" s="10">
        <f t="shared" si="34"/>
        <v>9049786</v>
      </c>
      <c r="Q70" s="10"/>
    </row>
    <row r="71" spans="1:18" s="44" customFormat="1" ht="39.950000000000003" customHeight="1" x14ac:dyDescent="0.25">
      <c r="A71" s="43"/>
      <c r="B71" s="48" t="s">
        <v>80</v>
      </c>
      <c r="C71" s="31"/>
      <c r="D71" s="31" t="s">
        <v>26</v>
      </c>
      <c r="E71" s="11">
        <f>F71+G71+H71+I71</f>
        <v>362971353</v>
      </c>
      <c r="F71" s="11"/>
      <c r="G71" s="11"/>
      <c r="H71" s="11">
        <f>SUM(H72:H85)</f>
        <v>362971353</v>
      </c>
      <c r="I71" s="11"/>
      <c r="J71" s="32">
        <f t="shared" si="27"/>
        <v>64053769</v>
      </c>
      <c r="K71" s="32">
        <f t="shared" si="28"/>
        <v>57939333</v>
      </c>
      <c r="L71" s="32">
        <f>SUM(L72:L85)</f>
        <v>25394630</v>
      </c>
      <c r="M71" s="32">
        <f t="shared" ref="M71:O71" si="35">SUM(M72:M85)</f>
        <v>8960701</v>
      </c>
      <c r="N71" s="32">
        <f t="shared" si="35"/>
        <v>23584002</v>
      </c>
      <c r="O71" s="32">
        <f t="shared" si="35"/>
        <v>6114436</v>
      </c>
      <c r="P71" s="32">
        <f>E71+J71</f>
        <v>427025122</v>
      </c>
      <c r="Q71" s="32"/>
      <c r="R71" s="20"/>
    </row>
    <row r="72" spans="1:18" ht="39.950000000000003" customHeight="1" x14ac:dyDescent="0.25">
      <c r="A72" s="16"/>
      <c r="B72" s="47" t="s">
        <v>355</v>
      </c>
      <c r="C72" s="41" t="s">
        <v>122</v>
      </c>
      <c r="D72" s="36"/>
      <c r="E72" s="12">
        <f t="shared" ref="E72:E85" si="36">F72+G72+H72+I72</f>
        <v>130540840</v>
      </c>
      <c r="F72" s="12"/>
      <c r="G72" s="12"/>
      <c r="H72" s="12">
        <f>SUM('Tabela 2 Alokacja na zakresy'!G285:G287)</f>
        <v>130540840</v>
      </c>
      <c r="I72" s="12"/>
      <c r="J72" s="10">
        <f t="shared" si="27"/>
        <v>23036618</v>
      </c>
      <c r="K72" s="10">
        <f t="shared" si="28"/>
        <v>23036618</v>
      </c>
      <c r="L72" s="10"/>
      <c r="M72" s="10"/>
      <c r="N72" s="10">
        <v>23036618</v>
      </c>
      <c r="O72" s="10"/>
      <c r="P72" s="10">
        <f t="shared" ref="P72:P85" si="37">E72+J72</f>
        <v>153577458</v>
      </c>
      <c r="Q72" s="10"/>
    </row>
    <row r="73" spans="1:18" ht="39.950000000000003" customHeight="1" x14ac:dyDescent="0.25">
      <c r="A73" s="16"/>
      <c r="B73" s="47" t="s">
        <v>356</v>
      </c>
      <c r="C73" s="41" t="s">
        <v>122</v>
      </c>
      <c r="D73" s="36"/>
      <c r="E73" s="12">
        <f>F73+G73+H73+I73</f>
        <v>2549999</v>
      </c>
      <c r="F73" s="12"/>
      <c r="G73" s="12"/>
      <c r="H73" s="12">
        <f>SUM('Tabela 2 Alokacja na zakresy'!G288)</f>
        <v>2549999</v>
      </c>
      <c r="I73" s="12"/>
      <c r="J73" s="10">
        <f>K73+O73</f>
        <v>449999</v>
      </c>
      <c r="K73" s="10">
        <f>L73+M73+N73</f>
        <v>449999</v>
      </c>
      <c r="L73" s="10"/>
      <c r="M73" s="10"/>
      <c r="N73" s="10">
        <v>449999</v>
      </c>
      <c r="O73" s="10"/>
      <c r="P73" s="10">
        <f t="shared" si="37"/>
        <v>2999998</v>
      </c>
      <c r="Q73" s="10"/>
    </row>
    <row r="74" spans="1:18" ht="39.950000000000003" customHeight="1" x14ac:dyDescent="0.25">
      <c r="A74" s="16"/>
      <c r="B74" s="47" t="s">
        <v>357</v>
      </c>
      <c r="C74" s="41" t="s">
        <v>122</v>
      </c>
      <c r="D74" s="36"/>
      <c r="E74" s="12">
        <f>F74+G74+H74+I74</f>
        <v>4128915</v>
      </c>
      <c r="F74" s="12"/>
      <c r="G74" s="12"/>
      <c r="H74" s="12">
        <f>SUM('Tabela 2 Alokacja na zakresy'!G289)</f>
        <v>4128915</v>
      </c>
      <c r="I74" s="12"/>
      <c r="J74" s="10">
        <f>K74+O74</f>
        <v>728632</v>
      </c>
      <c r="K74" s="10">
        <f>L74+M74+N74</f>
        <v>728632</v>
      </c>
      <c r="L74" s="10"/>
      <c r="M74" s="10">
        <v>728632</v>
      </c>
      <c r="N74" s="10"/>
      <c r="O74" s="10"/>
      <c r="P74" s="10">
        <f t="shared" si="37"/>
        <v>4857547</v>
      </c>
      <c r="Q74" s="10"/>
    </row>
    <row r="75" spans="1:18" ht="39.950000000000003" customHeight="1" x14ac:dyDescent="0.25">
      <c r="A75" s="16"/>
      <c r="B75" s="47" t="s">
        <v>358</v>
      </c>
      <c r="C75" s="41" t="s">
        <v>123</v>
      </c>
      <c r="D75" s="36"/>
      <c r="E75" s="12">
        <f t="shared" si="36"/>
        <v>700000</v>
      </c>
      <c r="F75" s="12"/>
      <c r="G75" s="12"/>
      <c r="H75" s="12">
        <f>SUM('Tabela 2 Alokacja na zakresy'!G290)</f>
        <v>700000</v>
      </c>
      <c r="I75" s="12"/>
      <c r="J75" s="10">
        <f t="shared" si="27"/>
        <v>123529</v>
      </c>
      <c r="K75" s="10">
        <f t="shared" si="28"/>
        <v>123529</v>
      </c>
      <c r="L75" s="10"/>
      <c r="M75" s="10">
        <v>123529</v>
      </c>
      <c r="N75" s="10"/>
      <c r="O75" s="10"/>
      <c r="P75" s="10">
        <f t="shared" si="37"/>
        <v>823529</v>
      </c>
      <c r="Q75" s="10"/>
    </row>
    <row r="76" spans="1:18" ht="39.950000000000003" customHeight="1" x14ac:dyDescent="0.25">
      <c r="A76" s="16"/>
      <c r="B76" s="47" t="s">
        <v>359</v>
      </c>
      <c r="C76" s="41" t="s">
        <v>124</v>
      </c>
      <c r="D76" s="36"/>
      <c r="E76" s="12">
        <f t="shared" si="36"/>
        <v>41388764</v>
      </c>
      <c r="F76" s="12"/>
      <c r="G76" s="12"/>
      <c r="H76" s="12">
        <f>SUM('Tabela 2 Alokacja na zakresy'!G291:G292)</f>
        <v>41388764</v>
      </c>
      <c r="I76" s="12"/>
      <c r="J76" s="10">
        <f t="shared" si="27"/>
        <v>7303899</v>
      </c>
      <c r="K76" s="10">
        <f t="shared" si="28"/>
        <v>5453578</v>
      </c>
      <c r="L76" s="10">
        <v>4869266</v>
      </c>
      <c r="M76" s="10">
        <v>486927</v>
      </c>
      <c r="N76" s="10">
        <v>97385</v>
      </c>
      <c r="O76" s="10">
        <v>1850321</v>
      </c>
      <c r="P76" s="10">
        <f t="shared" si="37"/>
        <v>48692663</v>
      </c>
      <c r="Q76" s="49"/>
    </row>
    <row r="77" spans="1:18" ht="39.950000000000003" customHeight="1" x14ac:dyDescent="0.25">
      <c r="A77" s="16"/>
      <c r="B77" s="47" t="s">
        <v>360</v>
      </c>
      <c r="C77" s="41" t="s">
        <v>124</v>
      </c>
      <c r="D77" s="36"/>
      <c r="E77" s="12">
        <f t="shared" si="36"/>
        <v>18000000</v>
      </c>
      <c r="F77" s="12"/>
      <c r="G77" s="12"/>
      <c r="H77" s="12">
        <f>SUM('Tabela 2 Alokacja na zakresy'!G293)</f>
        <v>18000000</v>
      </c>
      <c r="I77" s="12"/>
      <c r="J77" s="10">
        <f t="shared" si="27"/>
        <v>3176471</v>
      </c>
      <c r="K77" s="10">
        <f t="shared" si="28"/>
        <v>2862679</v>
      </c>
      <c r="L77" s="10">
        <v>2862679</v>
      </c>
      <c r="M77" s="10"/>
      <c r="N77" s="10"/>
      <c r="O77" s="10">
        <v>313792</v>
      </c>
      <c r="P77" s="10">
        <f t="shared" si="37"/>
        <v>21176471</v>
      </c>
      <c r="Q77" s="49"/>
    </row>
    <row r="78" spans="1:18" ht="39.950000000000003" customHeight="1" x14ac:dyDescent="0.25">
      <c r="A78" s="16"/>
      <c r="B78" s="47" t="s">
        <v>361</v>
      </c>
      <c r="C78" s="41" t="s">
        <v>125</v>
      </c>
      <c r="D78" s="36"/>
      <c r="E78" s="12">
        <f t="shared" si="36"/>
        <v>7512000</v>
      </c>
      <c r="F78" s="12"/>
      <c r="G78" s="12"/>
      <c r="H78" s="12">
        <f>SUM('Tabela 2 Alokacja na zakresy'!G294:G295)</f>
        <v>7512000</v>
      </c>
      <c r="I78" s="12"/>
      <c r="J78" s="10">
        <f t="shared" si="27"/>
        <v>1325648</v>
      </c>
      <c r="K78" s="10">
        <f t="shared" si="28"/>
        <v>883765</v>
      </c>
      <c r="L78" s="10">
        <v>883765</v>
      </c>
      <c r="M78" s="10"/>
      <c r="N78" s="10"/>
      <c r="O78" s="10">
        <v>441883</v>
      </c>
      <c r="P78" s="10">
        <f t="shared" si="37"/>
        <v>8837648</v>
      </c>
      <c r="Q78" s="10"/>
    </row>
    <row r="79" spans="1:18" ht="39.950000000000003" customHeight="1" x14ac:dyDescent="0.25">
      <c r="A79" s="16"/>
      <c r="B79" s="47" t="s">
        <v>382</v>
      </c>
      <c r="C79" s="41" t="s">
        <v>125</v>
      </c>
      <c r="D79" s="50"/>
      <c r="E79" s="12">
        <f t="shared" si="36"/>
        <v>488000</v>
      </c>
      <c r="F79" s="12"/>
      <c r="G79" s="12"/>
      <c r="H79" s="12">
        <f>SUM('Tabela 2 Alokacja na zakresy'!G296:G297)</f>
        <v>488000</v>
      </c>
      <c r="I79" s="12"/>
      <c r="J79" s="10">
        <f t="shared" si="27"/>
        <v>86118</v>
      </c>
      <c r="K79" s="10">
        <f t="shared" si="28"/>
        <v>57412</v>
      </c>
      <c r="L79" s="10">
        <v>57412</v>
      </c>
      <c r="M79" s="10"/>
      <c r="N79" s="10"/>
      <c r="O79" s="10">
        <v>28706</v>
      </c>
      <c r="P79" s="10">
        <f t="shared" si="37"/>
        <v>574118</v>
      </c>
      <c r="Q79" s="10"/>
    </row>
    <row r="80" spans="1:18" ht="39.950000000000003" customHeight="1" x14ac:dyDescent="0.25">
      <c r="A80" s="16"/>
      <c r="B80" s="47" t="s">
        <v>362</v>
      </c>
      <c r="C80" s="41" t="s">
        <v>126</v>
      </c>
      <c r="D80" s="50"/>
      <c r="E80" s="12">
        <f t="shared" si="36"/>
        <v>93581750</v>
      </c>
      <c r="F80" s="12"/>
      <c r="G80" s="12"/>
      <c r="H80" s="12">
        <f>SUM('Tabela 2 Alokacja na zakresy'!G298:G300)</f>
        <v>93581750</v>
      </c>
      <c r="I80" s="12"/>
      <c r="J80" s="10">
        <f t="shared" si="27"/>
        <v>16514429</v>
      </c>
      <c r="K80" s="10">
        <f t="shared" si="28"/>
        <v>13905642</v>
      </c>
      <c r="L80" s="10">
        <v>9182558</v>
      </c>
      <c r="M80" s="10">
        <v>4723084</v>
      </c>
      <c r="N80" s="10"/>
      <c r="O80" s="10">
        <v>2608787</v>
      </c>
      <c r="P80" s="10">
        <f t="shared" si="37"/>
        <v>110096179</v>
      </c>
      <c r="Q80" s="10"/>
    </row>
    <row r="81" spans="1:18" ht="39.950000000000003" customHeight="1" x14ac:dyDescent="0.25">
      <c r="A81" s="16"/>
      <c r="B81" s="47" t="s">
        <v>383</v>
      </c>
      <c r="C81" s="41" t="s">
        <v>126</v>
      </c>
      <c r="D81" s="50"/>
      <c r="E81" s="12">
        <f t="shared" si="36"/>
        <v>10000000</v>
      </c>
      <c r="F81" s="12"/>
      <c r="G81" s="12"/>
      <c r="H81" s="12">
        <f>SUM('Tabela 2 Alokacja na zakresy'!G301:G302)</f>
        <v>10000000</v>
      </c>
      <c r="I81" s="12"/>
      <c r="J81" s="10">
        <f t="shared" si="27"/>
        <v>1764706</v>
      </c>
      <c r="K81" s="10">
        <f t="shared" si="28"/>
        <v>1470588</v>
      </c>
      <c r="L81" s="10">
        <v>1176470</v>
      </c>
      <c r="M81" s="10">
        <v>294118</v>
      </c>
      <c r="N81" s="10"/>
      <c r="O81" s="10">
        <v>294118</v>
      </c>
      <c r="P81" s="10">
        <f t="shared" si="37"/>
        <v>11764706</v>
      </c>
      <c r="Q81" s="10"/>
    </row>
    <row r="82" spans="1:18" ht="39.950000000000003" customHeight="1" x14ac:dyDescent="0.25">
      <c r="A82" s="16"/>
      <c r="B82" s="34" t="s">
        <v>454</v>
      </c>
      <c r="C82" s="41" t="s">
        <v>126</v>
      </c>
      <c r="D82" s="50"/>
      <c r="E82" s="12">
        <f t="shared" si="36"/>
        <v>4000000</v>
      </c>
      <c r="F82" s="12"/>
      <c r="G82" s="12"/>
      <c r="H82" s="12">
        <f>SUM('Tabela 2 Alokacja na zakresy'!G303:G305)</f>
        <v>4000000</v>
      </c>
      <c r="I82" s="12"/>
      <c r="J82" s="10">
        <f t="shared" si="27"/>
        <v>705882</v>
      </c>
      <c r="K82" s="10">
        <f t="shared" si="28"/>
        <v>517647</v>
      </c>
      <c r="L82" s="10">
        <v>470588</v>
      </c>
      <c r="M82" s="10">
        <v>47059</v>
      </c>
      <c r="N82" s="10"/>
      <c r="O82" s="10">
        <v>188235</v>
      </c>
      <c r="P82" s="10">
        <f t="shared" si="37"/>
        <v>4705882</v>
      </c>
      <c r="Q82" s="10"/>
    </row>
    <row r="83" spans="1:18" ht="39.950000000000003" customHeight="1" x14ac:dyDescent="0.25">
      <c r="A83" s="16"/>
      <c r="B83" s="47" t="s">
        <v>363</v>
      </c>
      <c r="C83" s="41" t="s">
        <v>127</v>
      </c>
      <c r="D83" s="50"/>
      <c r="E83" s="12">
        <f t="shared" si="36"/>
        <v>45881085</v>
      </c>
      <c r="F83" s="12"/>
      <c r="G83" s="12"/>
      <c r="H83" s="12">
        <f>SUM('Tabela 2 Alokacja na zakresy'!G306)</f>
        <v>45881085</v>
      </c>
      <c r="I83" s="12"/>
      <c r="J83" s="10">
        <f t="shared" si="27"/>
        <v>8096662</v>
      </c>
      <c r="K83" s="10">
        <f t="shared" si="28"/>
        <v>7826774</v>
      </c>
      <c r="L83" s="10">
        <v>5397775</v>
      </c>
      <c r="M83" s="10">
        <v>2428999</v>
      </c>
      <c r="N83" s="10"/>
      <c r="O83" s="10">
        <v>269888</v>
      </c>
      <c r="P83" s="10">
        <f t="shared" si="37"/>
        <v>53977747</v>
      </c>
      <c r="Q83" s="10"/>
    </row>
    <row r="84" spans="1:18" ht="39.950000000000003" customHeight="1" x14ac:dyDescent="0.25">
      <c r="A84" s="16"/>
      <c r="B84" s="47" t="s">
        <v>364</v>
      </c>
      <c r="C84" s="41" t="s">
        <v>127</v>
      </c>
      <c r="D84" s="50"/>
      <c r="E84" s="12">
        <f t="shared" si="36"/>
        <v>2018000</v>
      </c>
      <c r="F84" s="12"/>
      <c r="G84" s="12"/>
      <c r="H84" s="12">
        <f>SUM('Tabela 2 Alokacja na zakresy'!G307)</f>
        <v>2018000</v>
      </c>
      <c r="I84" s="12"/>
      <c r="J84" s="10">
        <f t="shared" si="27"/>
        <v>356118</v>
      </c>
      <c r="K84" s="10">
        <f t="shared" si="28"/>
        <v>237412</v>
      </c>
      <c r="L84" s="10">
        <v>237412</v>
      </c>
      <c r="M84" s="10"/>
      <c r="N84" s="10"/>
      <c r="O84" s="10">
        <v>118706</v>
      </c>
      <c r="P84" s="10">
        <f t="shared" si="37"/>
        <v>2374118</v>
      </c>
      <c r="Q84" s="10"/>
    </row>
    <row r="85" spans="1:18" ht="39.950000000000003" customHeight="1" x14ac:dyDescent="0.25">
      <c r="A85" s="16"/>
      <c r="B85" s="47" t="s">
        <v>384</v>
      </c>
      <c r="C85" s="41" t="s">
        <v>127</v>
      </c>
      <c r="D85" s="50"/>
      <c r="E85" s="12">
        <f t="shared" si="36"/>
        <v>2182000</v>
      </c>
      <c r="F85" s="12"/>
      <c r="G85" s="12"/>
      <c r="H85" s="12">
        <f>SUM('Tabela 2 Alokacja na zakresy'!G308)</f>
        <v>2182000</v>
      </c>
      <c r="I85" s="12"/>
      <c r="J85" s="10">
        <f t="shared" si="27"/>
        <v>385058</v>
      </c>
      <c r="K85" s="10">
        <f t="shared" si="28"/>
        <v>385058</v>
      </c>
      <c r="L85" s="10">
        <v>256705</v>
      </c>
      <c r="M85" s="10">
        <v>128353</v>
      </c>
      <c r="N85" s="10"/>
      <c r="O85" s="10"/>
      <c r="P85" s="10">
        <f t="shared" si="37"/>
        <v>2567058</v>
      </c>
      <c r="Q85" s="10"/>
    </row>
    <row r="86" spans="1:18" s="44" customFormat="1" ht="39.950000000000003" customHeight="1" x14ac:dyDescent="0.25">
      <c r="A86" s="43"/>
      <c r="B86" s="48" t="s">
        <v>81</v>
      </c>
      <c r="C86" s="31"/>
      <c r="D86" s="31" t="s">
        <v>26</v>
      </c>
      <c r="E86" s="11">
        <f>F86+G86+H86+I86</f>
        <v>268394183</v>
      </c>
      <c r="F86" s="11"/>
      <c r="G86" s="11"/>
      <c r="H86" s="11">
        <f>SUM(H87:H98)</f>
        <v>268394183</v>
      </c>
      <c r="I86" s="11"/>
      <c r="J86" s="32">
        <f t="shared" si="27"/>
        <v>47363680</v>
      </c>
      <c r="K86" s="32">
        <f t="shared" si="28"/>
        <v>37890943</v>
      </c>
      <c r="L86" s="32">
        <f>SUM(L87:L98)</f>
        <v>17342882</v>
      </c>
      <c r="M86" s="32">
        <f>SUM(M87:M98)</f>
        <v>20548061</v>
      </c>
      <c r="N86" s="32"/>
      <c r="O86" s="32">
        <f>SUM(O87:O98)</f>
        <v>9472737</v>
      </c>
      <c r="P86" s="32">
        <f>E86+J86</f>
        <v>315757863</v>
      </c>
      <c r="Q86" s="32"/>
      <c r="R86" s="20"/>
    </row>
    <row r="87" spans="1:18" ht="39.950000000000003" customHeight="1" x14ac:dyDescent="0.25">
      <c r="A87" s="16"/>
      <c r="B87" s="47" t="s">
        <v>82</v>
      </c>
      <c r="C87" s="41" t="s">
        <v>139</v>
      </c>
      <c r="D87" s="50"/>
      <c r="E87" s="12">
        <f t="shared" ref="E87:E106" si="38">F87+G87+H87+I87</f>
        <v>5070000</v>
      </c>
      <c r="F87" s="12"/>
      <c r="G87" s="12"/>
      <c r="H87" s="12">
        <f>SUM('Tabela 2 Alokacja na zakresy'!G309)</f>
        <v>5070000</v>
      </c>
      <c r="I87" s="12"/>
      <c r="J87" s="10">
        <f t="shared" si="27"/>
        <v>894706</v>
      </c>
      <c r="K87" s="10">
        <f t="shared" si="28"/>
        <v>745589</v>
      </c>
      <c r="L87" s="10">
        <v>509352</v>
      </c>
      <c r="M87" s="10">
        <v>236237</v>
      </c>
      <c r="N87" s="10"/>
      <c r="O87" s="10">
        <v>149117</v>
      </c>
      <c r="P87" s="10">
        <f t="shared" ref="P87:P106" si="39">E87+J87</f>
        <v>5964706</v>
      </c>
      <c r="Q87" s="10"/>
    </row>
    <row r="88" spans="1:18" ht="39.950000000000003" customHeight="1" x14ac:dyDescent="0.25">
      <c r="A88" s="16"/>
      <c r="B88" s="47" t="s">
        <v>128</v>
      </c>
      <c r="C88" s="41" t="s">
        <v>140</v>
      </c>
      <c r="D88" s="50"/>
      <c r="E88" s="12">
        <f t="shared" si="38"/>
        <v>26400000</v>
      </c>
      <c r="F88" s="12"/>
      <c r="G88" s="12"/>
      <c r="H88" s="12">
        <f>SUM('Tabela 2 Alokacja na zakresy'!G310)</f>
        <v>26400000</v>
      </c>
      <c r="I88" s="12"/>
      <c r="J88" s="10">
        <f t="shared" si="27"/>
        <v>4658824</v>
      </c>
      <c r="K88" s="10"/>
      <c r="L88" s="10"/>
      <c r="M88" s="10"/>
      <c r="N88" s="10"/>
      <c r="O88" s="10">
        <v>4658824</v>
      </c>
      <c r="P88" s="10">
        <f t="shared" si="39"/>
        <v>31058824</v>
      </c>
      <c r="Q88" s="10"/>
    </row>
    <row r="89" spans="1:18" ht="39.950000000000003" customHeight="1" x14ac:dyDescent="0.25">
      <c r="A89" s="16"/>
      <c r="B89" s="47" t="s">
        <v>129</v>
      </c>
      <c r="C89" s="41" t="s">
        <v>140</v>
      </c>
      <c r="D89" s="50"/>
      <c r="E89" s="12">
        <f t="shared" si="38"/>
        <v>4348000</v>
      </c>
      <c r="F89" s="12"/>
      <c r="G89" s="12"/>
      <c r="H89" s="12">
        <f>SUM('Tabela 2 Alokacja na zakresy'!G311)</f>
        <v>4348000</v>
      </c>
      <c r="I89" s="12"/>
      <c r="J89" s="10">
        <f t="shared" si="27"/>
        <v>767294</v>
      </c>
      <c r="K89" s="10">
        <f t="shared" si="28"/>
        <v>255765</v>
      </c>
      <c r="L89" s="10">
        <v>255765</v>
      </c>
      <c r="M89" s="10"/>
      <c r="N89" s="10"/>
      <c r="O89" s="10">
        <v>511529</v>
      </c>
      <c r="P89" s="10">
        <f t="shared" si="39"/>
        <v>5115294</v>
      </c>
      <c r="Q89" s="10"/>
    </row>
    <row r="90" spans="1:18" ht="39.950000000000003" customHeight="1" x14ac:dyDescent="0.25">
      <c r="A90" s="16"/>
      <c r="B90" s="47" t="s">
        <v>130</v>
      </c>
      <c r="C90" s="41" t="s">
        <v>140</v>
      </c>
      <c r="D90" s="50"/>
      <c r="E90" s="12">
        <f t="shared" si="38"/>
        <v>50519125</v>
      </c>
      <c r="F90" s="12"/>
      <c r="G90" s="12"/>
      <c r="H90" s="12">
        <f>SUM('Tabela 2 Alokacja na zakresy'!G312:G313)</f>
        <v>50519125</v>
      </c>
      <c r="I90" s="12"/>
      <c r="J90" s="10">
        <f t="shared" si="27"/>
        <v>8915140</v>
      </c>
      <c r="K90" s="10">
        <f t="shared" si="28"/>
        <v>7603048</v>
      </c>
      <c r="L90" s="10">
        <v>2797939</v>
      </c>
      <c r="M90" s="10">
        <v>4805109</v>
      </c>
      <c r="N90" s="10"/>
      <c r="O90" s="10">
        <v>1312092</v>
      </c>
      <c r="P90" s="10">
        <f t="shared" si="39"/>
        <v>59434265</v>
      </c>
      <c r="Q90" s="10"/>
    </row>
    <row r="91" spans="1:18" ht="39.950000000000003" customHeight="1" x14ac:dyDescent="0.25">
      <c r="A91" s="16"/>
      <c r="B91" s="47" t="s">
        <v>131</v>
      </c>
      <c r="C91" s="41" t="s">
        <v>140</v>
      </c>
      <c r="D91" s="50"/>
      <c r="E91" s="12">
        <f t="shared" si="38"/>
        <v>6000000</v>
      </c>
      <c r="F91" s="12"/>
      <c r="G91" s="12"/>
      <c r="H91" s="12">
        <f>SUM('Tabela 2 Alokacja na zakresy'!G314)</f>
        <v>6000000</v>
      </c>
      <c r="I91" s="12"/>
      <c r="J91" s="10">
        <f t="shared" si="27"/>
        <v>1058824</v>
      </c>
      <c r="K91" s="10"/>
      <c r="L91" s="10"/>
      <c r="M91" s="10"/>
      <c r="N91" s="10"/>
      <c r="O91" s="10">
        <v>1058824</v>
      </c>
      <c r="P91" s="10">
        <f t="shared" si="39"/>
        <v>7058824</v>
      </c>
      <c r="Q91" s="10"/>
    </row>
    <row r="92" spans="1:18" ht="39.950000000000003" customHeight="1" x14ac:dyDescent="0.25">
      <c r="A92" s="16"/>
      <c r="B92" s="47" t="s">
        <v>132</v>
      </c>
      <c r="C92" s="41" t="s">
        <v>141</v>
      </c>
      <c r="D92" s="50"/>
      <c r="E92" s="12">
        <f t="shared" si="38"/>
        <v>13000000</v>
      </c>
      <c r="F92" s="12"/>
      <c r="G92" s="12"/>
      <c r="H92" s="12">
        <f>SUM('Tabela 2 Alokacja na zakresy'!G315)</f>
        <v>13000000</v>
      </c>
      <c r="I92" s="12"/>
      <c r="J92" s="10">
        <f t="shared" si="27"/>
        <v>2294118</v>
      </c>
      <c r="K92" s="10">
        <f t="shared" si="28"/>
        <v>2029412</v>
      </c>
      <c r="L92" s="10">
        <v>764706</v>
      </c>
      <c r="M92" s="10">
        <v>1264706</v>
      </c>
      <c r="N92" s="10"/>
      <c r="O92" s="10">
        <v>264706</v>
      </c>
      <c r="P92" s="10">
        <f t="shared" si="39"/>
        <v>15294118</v>
      </c>
      <c r="Q92" s="10"/>
    </row>
    <row r="93" spans="1:18" ht="39.950000000000003" customHeight="1" x14ac:dyDescent="0.25">
      <c r="A93" s="16"/>
      <c r="B93" s="47" t="s">
        <v>133</v>
      </c>
      <c r="C93" s="41" t="s">
        <v>141</v>
      </c>
      <c r="D93" s="50"/>
      <c r="E93" s="12">
        <f t="shared" si="38"/>
        <v>29257088</v>
      </c>
      <c r="F93" s="12"/>
      <c r="G93" s="12"/>
      <c r="H93" s="12">
        <f>SUM('Tabela 2 Alokacja na zakresy'!G316)</f>
        <v>29257088</v>
      </c>
      <c r="I93" s="12"/>
      <c r="J93" s="10">
        <f t="shared" si="27"/>
        <v>5163016</v>
      </c>
      <c r="K93" s="10">
        <f t="shared" si="28"/>
        <v>5163016</v>
      </c>
      <c r="L93" s="10">
        <v>1721005</v>
      </c>
      <c r="M93" s="10">
        <v>3442011</v>
      </c>
      <c r="N93" s="10"/>
      <c r="O93" s="10"/>
      <c r="P93" s="10">
        <f t="shared" si="39"/>
        <v>34420104</v>
      </c>
      <c r="Q93" s="10"/>
    </row>
    <row r="94" spans="1:18" ht="39.950000000000003" customHeight="1" x14ac:dyDescent="0.25">
      <c r="A94" s="16"/>
      <c r="B94" s="47" t="s">
        <v>134</v>
      </c>
      <c r="C94" s="41" t="s">
        <v>141</v>
      </c>
      <c r="D94" s="50"/>
      <c r="E94" s="12">
        <f t="shared" si="38"/>
        <v>70000000</v>
      </c>
      <c r="F94" s="12"/>
      <c r="G94" s="12"/>
      <c r="H94" s="12">
        <f>SUM('Tabela 2 Alokacja na zakresy'!G317:G318)</f>
        <v>70000000</v>
      </c>
      <c r="I94" s="12"/>
      <c r="J94" s="10">
        <f t="shared" si="27"/>
        <v>12352940</v>
      </c>
      <c r="K94" s="10">
        <f t="shared" si="28"/>
        <v>12352940</v>
      </c>
      <c r="L94" s="10">
        <v>4117647</v>
      </c>
      <c r="M94" s="10">
        <v>8235293</v>
      </c>
      <c r="N94" s="10"/>
      <c r="O94" s="10"/>
      <c r="P94" s="10">
        <f t="shared" si="39"/>
        <v>82352940</v>
      </c>
      <c r="Q94" s="10"/>
    </row>
    <row r="95" spans="1:18" ht="39.950000000000003" customHeight="1" x14ac:dyDescent="0.25">
      <c r="A95" s="16"/>
      <c r="B95" s="47" t="s">
        <v>135</v>
      </c>
      <c r="C95" s="41" t="s">
        <v>141</v>
      </c>
      <c r="D95" s="50"/>
      <c r="E95" s="12">
        <f t="shared" si="38"/>
        <v>5600000</v>
      </c>
      <c r="F95" s="12"/>
      <c r="G95" s="12"/>
      <c r="H95" s="12">
        <f>SUM('Tabela 2 Alokacja na zakresy'!G319)</f>
        <v>5600000</v>
      </c>
      <c r="I95" s="12"/>
      <c r="J95" s="10">
        <f t="shared" si="27"/>
        <v>988235</v>
      </c>
      <c r="K95" s="10">
        <f t="shared" si="28"/>
        <v>988235</v>
      </c>
      <c r="L95" s="10">
        <v>329412</v>
      </c>
      <c r="M95" s="10">
        <v>658823</v>
      </c>
      <c r="N95" s="10"/>
      <c r="O95" s="10"/>
      <c r="P95" s="10">
        <f t="shared" si="39"/>
        <v>6588235</v>
      </c>
      <c r="Q95" s="10"/>
    </row>
    <row r="96" spans="1:18" ht="39.950000000000003" customHeight="1" x14ac:dyDescent="0.25">
      <c r="A96" s="16"/>
      <c r="B96" s="47" t="s">
        <v>136</v>
      </c>
      <c r="C96" s="41" t="s">
        <v>141</v>
      </c>
      <c r="D96" s="50"/>
      <c r="E96" s="12">
        <f t="shared" si="38"/>
        <v>29400000</v>
      </c>
      <c r="F96" s="12"/>
      <c r="G96" s="12"/>
      <c r="H96" s="12">
        <f>SUM('Tabela 2 Alokacja na zakresy'!G320:G321)</f>
        <v>29400000</v>
      </c>
      <c r="I96" s="12"/>
      <c r="J96" s="10">
        <f t="shared" si="27"/>
        <v>5188235</v>
      </c>
      <c r="K96" s="10">
        <f t="shared" si="28"/>
        <v>5188235</v>
      </c>
      <c r="L96" s="10">
        <v>3458824</v>
      </c>
      <c r="M96" s="10">
        <v>1729411</v>
      </c>
      <c r="N96" s="10"/>
      <c r="O96" s="10"/>
      <c r="P96" s="10">
        <f t="shared" si="39"/>
        <v>34588235</v>
      </c>
      <c r="Q96" s="10"/>
    </row>
    <row r="97" spans="1:18" ht="39.950000000000003" customHeight="1" x14ac:dyDescent="0.25">
      <c r="A97" s="16"/>
      <c r="B97" s="47" t="s">
        <v>137</v>
      </c>
      <c r="C97" s="41" t="s">
        <v>142</v>
      </c>
      <c r="D97" s="50"/>
      <c r="E97" s="12">
        <f t="shared" si="38"/>
        <v>25799970</v>
      </c>
      <c r="F97" s="12"/>
      <c r="G97" s="12"/>
      <c r="H97" s="12">
        <f>SUM('Tabela 2 Alokacja na zakresy'!G322)</f>
        <v>25799970</v>
      </c>
      <c r="I97" s="12"/>
      <c r="J97" s="10">
        <f t="shared" si="27"/>
        <v>4552936</v>
      </c>
      <c r="K97" s="10">
        <f t="shared" si="28"/>
        <v>3035291</v>
      </c>
      <c r="L97" s="10">
        <v>3035291</v>
      </c>
      <c r="M97" s="10"/>
      <c r="N97" s="10"/>
      <c r="O97" s="10">
        <v>1517645</v>
      </c>
      <c r="P97" s="10">
        <f t="shared" si="39"/>
        <v>30352906</v>
      </c>
      <c r="Q97" s="10"/>
    </row>
    <row r="98" spans="1:18" ht="39.950000000000003" customHeight="1" x14ac:dyDescent="0.25">
      <c r="A98" s="16"/>
      <c r="B98" s="47" t="s">
        <v>138</v>
      </c>
      <c r="C98" s="41" t="s">
        <v>142</v>
      </c>
      <c r="D98" s="50"/>
      <c r="E98" s="12">
        <f t="shared" si="38"/>
        <v>3000000</v>
      </c>
      <c r="F98" s="12"/>
      <c r="G98" s="12"/>
      <c r="H98" s="12">
        <f>SUM('Tabela 2 Alokacja na zakresy'!G323)</f>
        <v>3000000</v>
      </c>
      <c r="I98" s="12"/>
      <c r="J98" s="10">
        <f t="shared" si="27"/>
        <v>529412</v>
      </c>
      <c r="K98" s="10">
        <f t="shared" si="28"/>
        <v>529412</v>
      </c>
      <c r="L98" s="10">
        <v>352941</v>
      </c>
      <c r="M98" s="10">
        <v>176471</v>
      </c>
      <c r="N98" s="10"/>
      <c r="O98" s="10"/>
      <c r="P98" s="10">
        <f t="shared" si="39"/>
        <v>3529412</v>
      </c>
      <c r="Q98" s="10"/>
    </row>
    <row r="99" spans="1:18" s="44" customFormat="1" ht="39.950000000000003" customHeight="1" x14ac:dyDescent="0.25">
      <c r="A99" s="43"/>
      <c r="B99" s="48" t="s">
        <v>83</v>
      </c>
      <c r="C99" s="31"/>
      <c r="D99" s="31" t="s">
        <v>26</v>
      </c>
      <c r="E99" s="11">
        <f>F99+G99+H99+I99</f>
        <v>354741858</v>
      </c>
      <c r="F99" s="11"/>
      <c r="G99" s="11"/>
      <c r="H99" s="11"/>
      <c r="I99" s="11">
        <f>SUM(I100:I106)</f>
        <v>354741858</v>
      </c>
      <c r="J99" s="32">
        <f t="shared" si="27"/>
        <v>62601505</v>
      </c>
      <c r="K99" s="32">
        <f t="shared" si="28"/>
        <v>47340048</v>
      </c>
      <c r="L99" s="32">
        <f>SUM(L100:L106)</f>
        <v>21935173</v>
      </c>
      <c r="M99" s="32">
        <f>SUM(M100:M106)</f>
        <v>25404875</v>
      </c>
      <c r="N99" s="32"/>
      <c r="O99" s="32">
        <f>SUM(O100:O106)</f>
        <v>15261457</v>
      </c>
      <c r="P99" s="32">
        <f>E99+J99</f>
        <v>417343363</v>
      </c>
      <c r="Q99" s="32"/>
      <c r="R99" s="20"/>
    </row>
    <row r="100" spans="1:18" ht="39.950000000000003" customHeight="1" x14ac:dyDescent="0.25">
      <c r="A100" s="16"/>
      <c r="B100" s="47" t="s">
        <v>84</v>
      </c>
      <c r="C100" s="41" t="s">
        <v>333</v>
      </c>
      <c r="D100" s="50"/>
      <c r="E100" s="12">
        <f t="shared" si="38"/>
        <v>98759487</v>
      </c>
      <c r="F100" s="12"/>
      <c r="G100" s="12"/>
      <c r="H100" s="12"/>
      <c r="I100" s="12">
        <f>SUM('Tabela 2 Alokacja na zakresy'!G324:G337)</f>
        <v>98759487</v>
      </c>
      <c r="J100" s="10">
        <f>K100+O100</f>
        <v>17428145</v>
      </c>
      <c r="K100" s="10">
        <f>L100+M100+N100</f>
        <v>11615985</v>
      </c>
      <c r="L100" s="109"/>
      <c r="M100" s="109">
        <v>11615985</v>
      </c>
      <c r="N100" s="109"/>
      <c r="O100" s="109">
        <v>5812160</v>
      </c>
      <c r="P100" s="10">
        <f t="shared" si="39"/>
        <v>116187632</v>
      </c>
      <c r="Q100" s="94"/>
    </row>
    <row r="101" spans="1:18" ht="39.950000000000003" customHeight="1" x14ac:dyDescent="0.25">
      <c r="A101" s="16"/>
      <c r="B101" s="47" t="s">
        <v>85</v>
      </c>
      <c r="C101" s="41" t="s">
        <v>333</v>
      </c>
      <c r="D101" s="50"/>
      <c r="E101" s="12">
        <f t="shared" si="38"/>
        <v>63407783</v>
      </c>
      <c r="F101" s="12"/>
      <c r="G101" s="12"/>
      <c r="H101" s="12"/>
      <c r="I101" s="12">
        <f>SUM('Tabela 2 Alokacja na zakresy'!G338:G344)</f>
        <v>63407783</v>
      </c>
      <c r="J101" s="10">
        <f t="shared" si="27"/>
        <v>11189609</v>
      </c>
      <c r="K101" s="10">
        <f t="shared" si="28"/>
        <v>9500000</v>
      </c>
      <c r="L101" s="109">
        <v>7459739</v>
      </c>
      <c r="M101" s="109">
        <v>2040261</v>
      </c>
      <c r="N101" s="109"/>
      <c r="O101" s="109">
        <v>1689609</v>
      </c>
      <c r="P101" s="10">
        <f t="shared" si="39"/>
        <v>74597392</v>
      </c>
      <c r="Q101" s="93"/>
    </row>
    <row r="102" spans="1:18" ht="39.950000000000003" customHeight="1" x14ac:dyDescent="0.25">
      <c r="A102" s="16"/>
      <c r="B102" s="34" t="s">
        <v>86</v>
      </c>
      <c r="C102" s="41" t="s">
        <v>333</v>
      </c>
      <c r="D102" s="50"/>
      <c r="E102" s="12">
        <f t="shared" si="38"/>
        <v>70447853</v>
      </c>
      <c r="F102" s="12"/>
      <c r="G102" s="12"/>
      <c r="H102" s="12"/>
      <c r="I102" s="12">
        <f>SUM('Tabela 2 Alokacja na zakresy'!G345:G352)</f>
        <v>70447853</v>
      </c>
      <c r="J102" s="10">
        <f t="shared" si="27"/>
        <v>12431974</v>
      </c>
      <c r="K102" s="10">
        <f t="shared" si="28"/>
        <v>10971083</v>
      </c>
      <c r="L102" s="109">
        <v>7086296</v>
      </c>
      <c r="M102" s="109">
        <v>3884787</v>
      </c>
      <c r="N102" s="109"/>
      <c r="O102" s="109">
        <v>1460891</v>
      </c>
      <c r="P102" s="10">
        <f t="shared" si="39"/>
        <v>82879827</v>
      </c>
      <c r="Q102" s="93"/>
    </row>
    <row r="103" spans="1:18" ht="39.950000000000003" customHeight="1" x14ac:dyDescent="0.25">
      <c r="A103" s="16"/>
      <c r="B103" s="34" t="s">
        <v>444</v>
      </c>
      <c r="C103" s="41" t="s">
        <v>333</v>
      </c>
      <c r="D103" s="50"/>
      <c r="E103" s="12">
        <f t="shared" si="38"/>
        <v>16794759</v>
      </c>
      <c r="F103" s="12"/>
      <c r="G103" s="12"/>
      <c r="H103" s="12"/>
      <c r="I103" s="12">
        <f>SUM('Tabela 2 Alokacja na zakresy'!G353:G358)</f>
        <v>16794759</v>
      </c>
      <c r="J103" s="10">
        <f t="shared" si="27"/>
        <v>2963781</v>
      </c>
      <c r="K103" s="10">
        <f t="shared" si="28"/>
        <v>2428158</v>
      </c>
      <c r="L103" s="109">
        <v>1975854</v>
      </c>
      <c r="M103" s="109">
        <v>452304</v>
      </c>
      <c r="N103" s="109"/>
      <c r="O103" s="109">
        <v>535623</v>
      </c>
      <c r="P103" s="10">
        <f t="shared" si="39"/>
        <v>19758540</v>
      </c>
      <c r="Q103" s="93"/>
    </row>
    <row r="104" spans="1:18" ht="39.950000000000003" customHeight="1" x14ac:dyDescent="0.25">
      <c r="A104" s="16"/>
      <c r="B104" s="34" t="s">
        <v>445</v>
      </c>
      <c r="C104" s="41" t="s">
        <v>333</v>
      </c>
      <c r="D104" s="50"/>
      <c r="E104" s="12">
        <f t="shared" si="38"/>
        <v>16294759</v>
      </c>
      <c r="F104" s="12"/>
      <c r="G104" s="12"/>
      <c r="H104" s="12"/>
      <c r="I104" s="12">
        <f>SUM('Tabela 2 Alokacja na zakresy'!G359:G360)</f>
        <v>16294759</v>
      </c>
      <c r="J104" s="10">
        <f t="shared" si="27"/>
        <v>2875545</v>
      </c>
      <c r="K104" s="10">
        <f t="shared" si="28"/>
        <v>2875545</v>
      </c>
      <c r="L104" s="109">
        <v>1917029</v>
      </c>
      <c r="M104" s="109">
        <v>958516</v>
      </c>
      <c r="N104" s="109"/>
      <c r="O104" s="109"/>
      <c r="P104" s="10">
        <f t="shared" si="39"/>
        <v>19170304</v>
      </c>
      <c r="Q104" s="93"/>
    </row>
    <row r="105" spans="1:18" ht="39.950000000000003" customHeight="1" x14ac:dyDescent="0.25">
      <c r="A105" s="16"/>
      <c r="B105" s="34" t="s">
        <v>446</v>
      </c>
      <c r="C105" s="41" t="s">
        <v>333</v>
      </c>
      <c r="D105" s="50"/>
      <c r="E105" s="12">
        <f t="shared" si="38"/>
        <v>84800979</v>
      </c>
      <c r="F105" s="12"/>
      <c r="G105" s="12"/>
      <c r="H105" s="12"/>
      <c r="I105" s="12">
        <f>SUM('Tabela 2 Alokacja na zakresy'!G361:G375)</f>
        <v>84800979</v>
      </c>
      <c r="J105" s="10">
        <f t="shared" si="27"/>
        <v>14964879</v>
      </c>
      <c r="K105" s="10">
        <f t="shared" si="28"/>
        <v>9201705</v>
      </c>
      <c r="L105" s="109">
        <v>2748683</v>
      </c>
      <c r="M105" s="109">
        <v>6453022</v>
      </c>
      <c r="N105" s="109"/>
      <c r="O105" s="109">
        <v>5763174</v>
      </c>
      <c r="P105" s="10">
        <f t="shared" si="39"/>
        <v>99765858</v>
      </c>
      <c r="Q105" s="40"/>
    </row>
    <row r="106" spans="1:18" ht="39.950000000000003" customHeight="1" x14ac:dyDescent="0.25">
      <c r="A106" s="16"/>
      <c r="B106" s="34" t="s">
        <v>453</v>
      </c>
      <c r="C106" s="41" t="s">
        <v>333</v>
      </c>
      <c r="D106" s="50"/>
      <c r="E106" s="12">
        <f t="shared" si="38"/>
        <v>4236238</v>
      </c>
      <c r="F106" s="12"/>
      <c r="G106" s="12"/>
      <c r="H106" s="12"/>
      <c r="I106" s="12">
        <f>SUM('Tabela 2 Alokacja na zakresy'!G376:G377)</f>
        <v>4236238</v>
      </c>
      <c r="J106" s="10">
        <f t="shared" si="27"/>
        <v>747572</v>
      </c>
      <c r="K106" s="10">
        <f t="shared" si="28"/>
        <v>747572</v>
      </c>
      <c r="L106" s="109">
        <v>747572</v>
      </c>
      <c r="M106" s="109"/>
      <c r="N106" s="109"/>
      <c r="O106" s="109"/>
      <c r="P106" s="10">
        <f t="shared" si="39"/>
        <v>4983810</v>
      </c>
      <c r="Q106" s="40"/>
    </row>
    <row r="107" spans="1:18" s="44" customFormat="1" ht="39.950000000000003" customHeight="1" x14ac:dyDescent="0.25">
      <c r="A107" s="43"/>
      <c r="B107" s="48" t="s">
        <v>66</v>
      </c>
      <c r="C107" s="31" t="s">
        <v>36</v>
      </c>
      <c r="D107" s="31" t="s">
        <v>26</v>
      </c>
      <c r="E107" s="11">
        <f t="shared" si="26"/>
        <v>68523786</v>
      </c>
      <c r="F107" s="11"/>
      <c r="G107" s="11">
        <f>G108</f>
        <v>68523786</v>
      </c>
      <c r="H107" s="11"/>
      <c r="I107" s="11"/>
      <c r="J107" s="32">
        <f>K107+O107</f>
        <v>12092433</v>
      </c>
      <c r="K107" s="32">
        <f t="shared" si="16"/>
        <v>12092433</v>
      </c>
      <c r="L107" s="32"/>
      <c r="M107" s="32">
        <f>M108</f>
        <v>12092433</v>
      </c>
      <c r="N107" s="32"/>
      <c r="O107" s="32"/>
      <c r="P107" s="32">
        <f t="shared" si="17"/>
        <v>80616219</v>
      </c>
      <c r="Q107" s="32"/>
      <c r="R107" s="20"/>
    </row>
    <row r="108" spans="1:18" ht="39.950000000000003" customHeight="1" x14ac:dyDescent="0.25">
      <c r="A108" s="16"/>
      <c r="B108" s="47" t="s">
        <v>67</v>
      </c>
      <c r="C108" s="35" t="s">
        <v>36</v>
      </c>
      <c r="D108" s="50"/>
      <c r="E108" s="12">
        <f t="shared" si="26"/>
        <v>68523786</v>
      </c>
      <c r="F108" s="12"/>
      <c r="G108" s="12">
        <f>SUM('Tabela 2 Alokacja na zakresy'!G378:G381)</f>
        <v>68523786</v>
      </c>
      <c r="H108" s="12"/>
      <c r="I108" s="12"/>
      <c r="J108" s="10">
        <f t="shared" ref="J108:J112" si="40">K108+O108</f>
        <v>12092433</v>
      </c>
      <c r="K108" s="10">
        <f t="shared" si="16"/>
        <v>12092433</v>
      </c>
      <c r="L108" s="10"/>
      <c r="M108" s="10">
        <v>12092433</v>
      </c>
      <c r="N108" s="10"/>
      <c r="O108" s="10"/>
      <c r="P108" s="10">
        <f t="shared" si="17"/>
        <v>80616219</v>
      </c>
      <c r="Q108" s="10"/>
    </row>
    <row r="109" spans="1:18" s="44" customFormat="1" ht="39.950000000000003" customHeight="1" x14ac:dyDescent="0.25">
      <c r="A109" s="43"/>
      <c r="B109" s="48" t="s">
        <v>376</v>
      </c>
      <c r="C109" s="31" t="s">
        <v>36</v>
      </c>
      <c r="D109" s="31" t="s">
        <v>26</v>
      </c>
      <c r="E109" s="11">
        <f t="shared" si="26"/>
        <v>26666519</v>
      </c>
      <c r="F109" s="11"/>
      <c r="G109" s="11"/>
      <c r="H109" s="11">
        <f>H110</f>
        <v>26666519</v>
      </c>
      <c r="I109" s="11"/>
      <c r="J109" s="32">
        <f t="shared" si="40"/>
        <v>4705857</v>
      </c>
      <c r="K109" s="32">
        <f t="shared" si="16"/>
        <v>4705857</v>
      </c>
      <c r="L109" s="32"/>
      <c r="M109" s="32">
        <f>M110</f>
        <v>4705857</v>
      </c>
      <c r="N109" s="32"/>
      <c r="O109" s="32"/>
      <c r="P109" s="32">
        <f t="shared" si="17"/>
        <v>31372376</v>
      </c>
      <c r="Q109" s="32"/>
      <c r="R109" s="20"/>
    </row>
    <row r="110" spans="1:18" ht="39.950000000000003" customHeight="1" x14ac:dyDescent="0.25">
      <c r="A110" s="16"/>
      <c r="B110" s="47" t="s">
        <v>68</v>
      </c>
      <c r="C110" s="35" t="s">
        <v>36</v>
      </c>
      <c r="D110" s="50"/>
      <c r="E110" s="12">
        <f t="shared" si="26"/>
        <v>26666519</v>
      </c>
      <c r="F110" s="12"/>
      <c r="G110" s="12"/>
      <c r="H110" s="12">
        <f>SUM('Tabela 2 Alokacja na zakresy'!G382:G385)</f>
        <v>26666519</v>
      </c>
      <c r="I110" s="12"/>
      <c r="J110" s="10">
        <f t="shared" si="40"/>
        <v>4705857</v>
      </c>
      <c r="K110" s="10">
        <f t="shared" si="16"/>
        <v>4705857</v>
      </c>
      <c r="L110" s="10"/>
      <c r="M110" s="10">
        <v>4705857</v>
      </c>
      <c r="N110" s="10"/>
      <c r="O110" s="10"/>
      <c r="P110" s="10">
        <f t="shared" si="17"/>
        <v>31372376</v>
      </c>
      <c r="Q110" s="10"/>
    </row>
    <row r="111" spans="1:18" s="44" customFormat="1" ht="39.950000000000003" customHeight="1" x14ac:dyDescent="0.25">
      <c r="A111" s="43"/>
      <c r="B111" s="48" t="s">
        <v>69</v>
      </c>
      <c r="C111" s="31" t="s">
        <v>36</v>
      </c>
      <c r="D111" s="31" t="s">
        <v>26</v>
      </c>
      <c r="E111" s="11">
        <f t="shared" si="26"/>
        <v>14780911</v>
      </c>
      <c r="F111" s="11"/>
      <c r="G111" s="11"/>
      <c r="H111" s="11"/>
      <c r="I111" s="11">
        <f>I112</f>
        <v>14780911</v>
      </c>
      <c r="J111" s="32">
        <f t="shared" si="40"/>
        <v>2608397</v>
      </c>
      <c r="K111" s="32">
        <f t="shared" si="16"/>
        <v>2608397</v>
      </c>
      <c r="L111" s="32"/>
      <c r="M111" s="32">
        <f>M112</f>
        <v>2608397</v>
      </c>
      <c r="N111" s="32"/>
      <c r="O111" s="32"/>
      <c r="P111" s="32">
        <f t="shared" si="17"/>
        <v>17389308</v>
      </c>
      <c r="Q111" s="32"/>
      <c r="R111" s="20"/>
    </row>
    <row r="112" spans="1:18" ht="39.950000000000003" customHeight="1" x14ac:dyDescent="0.25">
      <c r="A112" s="16"/>
      <c r="B112" s="47" t="s">
        <v>70</v>
      </c>
      <c r="C112" s="35" t="s">
        <v>36</v>
      </c>
      <c r="D112" s="50"/>
      <c r="E112" s="12">
        <f t="shared" si="26"/>
        <v>14780911</v>
      </c>
      <c r="F112" s="14"/>
      <c r="G112" s="14"/>
      <c r="H112" s="14"/>
      <c r="I112" s="14">
        <f>SUM('Tabela 2 Alokacja na zakresy'!G386:G389)</f>
        <v>14780911</v>
      </c>
      <c r="J112" s="10">
        <f t="shared" si="40"/>
        <v>2608397</v>
      </c>
      <c r="K112" s="10">
        <f t="shared" si="16"/>
        <v>2608397</v>
      </c>
      <c r="L112" s="40"/>
      <c r="M112" s="40">
        <v>2608397</v>
      </c>
      <c r="N112" s="40"/>
      <c r="O112" s="40"/>
      <c r="P112" s="10">
        <f t="shared" si="17"/>
        <v>17389308</v>
      </c>
      <c r="Q112" s="40"/>
    </row>
    <row r="113" spans="1:18" s="38" customFormat="1" ht="39.950000000000003" customHeight="1" x14ac:dyDescent="0.25">
      <c r="A113" s="33"/>
      <c r="B113" s="51" t="s">
        <v>25</v>
      </c>
      <c r="C113" s="52"/>
      <c r="D113" s="53"/>
      <c r="E113" s="15">
        <f>SUM(E8+E15+E46+E52+E58+E65+E71+E86+E99+E107+E109+E111)</f>
        <v>2744942943</v>
      </c>
      <c r="F113" s="15"/>
      <c r="G113" s="15">
        <f t="shared" ref="G113:P113" si="41">SUM(G8+G15+G46+G52+G58+G65+G71+G86+G99+G107+G109+G111)</f>
        <v>1717388119</v>
      </c>
      <c r="H113" s="15">
        <f t="shared" si="41"/>
        <v>658032055</v>
      </c>
      <c r="I113" s="15">
        <f t="shared" si="41"/>
        <v>369522769</v>
      </c>
      <c r="J113" s="54">
        <f t="shared" si="41"/>
        <v>490362527</v>
      </c>
      <c r="K113" s="54">
        <f t="shared" si="41"/>
        <v>346702595</v>
      </c>
      <c r="L113" s="54">
        <f t="shared" si="41"/>
        <v>101007292</v>
      </c>
      <c r="M113" s="54">
        <f t="shared" si="41"/>
        <v>167857205</v>
      </c>
      <c r="N113" s="54">
        <f t="shared" si="41"/>
        <v>77838098</v>
      </c>
      <c r="O113" s="54">
        <f t="shared" si="41"/>
        <v>143659932</v>
      </c>
      <c r="P113" s="54">
        <f t="shared" si="41"/>
        <v>3235305470</v>
      </c>
      <c r="Q113" s="55"/>
      <c r="R113" s="20"/>
    </row>
    <row r="114" spans="1:18" x14ac:dyDescent="0.25">
      <c r="A114" s="16"/>
      <c r="B114" s="16"/>
      <c r="C114" s="16"/>
      <c r="D114" s="24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1:18" x14ac:dyDescent="0.25">
      <c r="A115" s="16"/>
      <c r="B115" s="16"/>
      <c r="C115" s="16"/>
      <c r="D115" s="24"/>
      <c r="E115" s="16"/>
      <c r="F115" s="16"/>
      <c r="G115" s="16"/>
      <c r="H115" s="16"/>
      <c r="I115" s="16"/>
      <c r="J115" s="19"/>
      <c r="K115" s="16"/>
      <c r="L115" s="16"/>
      <c r="M115" s="16"/>
      <c r="N115" s="16"/>
      <c r="O115" s="16"/>
      <c r="P115" s="16"/>
      <c r="Q115" s="16"/>
    </row>
    <row r="116" spans="1:18" x14ac:dyDescent="0.25">
      <c r="A116" s="16"/>
      <c r="B116" s="16"/>
      <c r="C116" s="16"/>
      <c r="D116" s="24"/>
      <c r="E116" s="16"/>
      <c r="F116" s="16"/>
      <c r="G116" s="16"/>
      <c r="H116" s="16"/>
      <c r="L116" s="16"/>
      <c r="M116" s="16"/>
      <c r="N116" s="16"/>
      <c r="O116" s="16"/>
      <c r="P116" s="16"/>
      <c r="Q116" s="16"/>
    </row>
    <row r="117" spans="1:18" x14ac:dyDescent="0.25">
      <c r="A117" s="16"/>
      <c r="B117" s="16"/>
      <c r="C117" s="16"/>
      <c r="D117" s="24"/>
      <c r="E117" s="16"/>
      <c r="F117" s="16"/>
      <c r="G117" s="16"/>
      <c r="H117" s="16"/>
      <c r="J117" s="56"/>
      <c r="K117" s="57"/>
      <c r="L117" s="19"/>
      <c r="M117" s="19"/>
      <c r="N117" s="16"/>
      <c r="O117" s="16"/>
      <c r="P117" s="16"/>
      <c r="Q117" s="16"/>
    </row>
    <row r="118" spans="1:18" x14ac:dyDescent="0.25">
      <c r="A118" s="16"/>
      <c r="B118" s="16" t="s">
        <v>37</v>
      </c>
      <c r="C118" s="16"/>
      <c r="D118" s="24"/>
      <c r="E118" s="16"/>
      <c r="F118" s="16"/>
      <c r="G118" s="16"/>
      <c r="H118"/>
      <c r="I118"/>
      <c r="J118"/>
      <c r="K118"/>
      <c r="L118"/>
      <c r="M118"/>
      <c r="N118"/>
      <c r="O118" s="16"/>
      <c r="P118" s="16"/>
      <c r="Q118" s="16"/>
    </row>
    <row r="119" spans="1:18" x14ac:dyDescent="0.25">
      <c r="A119" s="16"/>
      <c r="B119" s="16" t="s">
        <v>27</v>
      </c>
      <c r="C119" s="16"/>
      <c r="D119" s="24"/>
      <c r="E119" s="16"/>
      <c r="F119" s="16"/>
      <c r="G119" s="16"/>
      <c r="H119"/>
      <c r="I119"/>
      <c r="J119"/>
      <c r="K119"/>
      <c r="L119"/>
      <c r="M119"/>
      <c r="N119"/>
      <c r="O119" s="16"/>
      <c r="P119" s="16"/>
      <c r="Q119" s="16"/>
    </row>
    <row r="120" spans="1:18" x14ac:dyDescent="0.25">
      <c r="A120" s="16"/>
      <c r="B120" s="16"/>
      <c r="C120" s="16"/>
      <c r="D120" s="24"/>
      <c r="E120" s="16"/>
      <c r="F120" s="16"/>
      <c r="G120" s="16"/>
      <c r="H120"/>
      <c r="I120"/>
      <c r="J120"/>
      <c r="K120"/>
      <c r="L120"/>
      <c r="M120"/>
      <c r="N120"/>
      <c r="O120" s="16"/>
      <c r="P120" s="16"/>
      <c r="Q120" s="16"/>
    </row>
    <row r="121" spans="1:18" x14ac:dyDescent="0.25">
      <c r="A121" s="16"/>
      <c r="B121" s="16"/>
      <c r="C121" s="16"/>
      <c r="D121" s="24"/>
      <c r="E121" s="16"/>
      <c r="F121" s="16"/>
      <c r="G121" s="16"/>
      <c r="H121"/>
      <c r="I121"/>
      <c r="J121"/>
      <c r="K121"/>
      <c r="L121"/>
      <c r="M121"/>
      <c r="N121"/>
      <c r="O121" s="16"/>
      <c r="P121" s="16"/>
      <c r="Q121" s="16"/>
    </row>
    <row r="122" spans="1:18" x14ac:dyDescent="0.25">
      <c r="A122" s="16"/>
      <c r="B122" s="16"/>
      <c r="C122" s="16"/>
      <c r="D122" s="24"/>
      <c r="E122" s="16"/>
      <c r="F122" s="16"/>
      <c r="G122" s="16"/>
      <c r="H122"/>
      <c r="I122"/>
      <c r="J122"/>
      <c r="K122"/>
      <c r="L122"/>
      <c r="M122"/>
      <c r="N122"/>
      <c r="O122" s="16"/>
      <c r="P122" s="16"/>
      <c r="Q122" s="16"/>
    </row>
    <row r="123" spans="1:18" x14ac:dyDescent="0.25">
      <c r="A123" s="16"/>
      <c r="B123" s="16"/>
      <c r="C123" s="16"/>
      <c r="D123" s="24"/>
      <c r="E123" s="16"/>
      <c r="F123" s="16"/>
      <c r="G123" s="16"/>
      <c r="H123"/>
      <c r="I123"/>
      <c r="J123"/>
      <c r="K123"/>
      <c r="L123"/>
      <c r="M123"/>
      <c r="N123"/>
      <c r="O123" s="16"/>
      <c r="P123" s="16"/>
      <c r="Q123" s="16"/>
    </row>
    <row r="124" spans="1:18" x14ac:dyDescent="0.25">
      <c r="A124" s="16"/>
      <c r="B124" s="16"/>
      <c r="C124" s="16"/>
      <c r="D124" s="24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8" x14ac:dyDescent="0.25">
      <c r="A125" s="16"/>
      <c r="B125" s="16"/>
      <c r="C125" s="16"/>
      <c r="D125" s="24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8" x14ac:dyDescent="0.25">
      <c r="A126" s="16"/>
      <c r="B126" s="16"/>
      <c r="C126" s="16"/>
      <c r="D126" s="24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1:18" x14ac:dyDescent="0.25">
      <c r="A127" s="16"/>
      <c r="B127" s="16"/>
      <c r="C127" s="16"/>
      <c r="D127" s="24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8" x14ac:dyDescent="0.25">
      <c r="A128" s="16"/>
      <c r="B128" s="16"/>
      <c r="C128" s="16"/>
      <c r="D128" s="24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1:17" x14ac:dyDescent="0.25">
      <c r="A129" s="16"/>
      <c r="B129" s="16"/>
      <c r="C129" s="16"/>
      <c r="D129" s="24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1:17" x14ac:dyDescent="0.25">
      <c r="A130" s="16"/>
      <c r="B130" s="16"/>
      <c r="C130" s="16"/>
      <c r="D130" s="24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 x14ac:dyDescent="0.25">
      <c r="A131" s="16"/>
      <c r="B131" s="16"/>
      <c r="C131" s="16"/>
      <c r="D131" s="24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1:17" x14ac:dyDescent="0.25">
      <c r="A132" s="16"/>
      <c r="B132" s="16"/>
      <c r="C132" s="16"/>
      <c r="D132" s="24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 x14ac:dyDescent="0.25">
      <c r="A133" s="16"/>
      <c r="B133" s="16"/>
      <c r="C133" s="16"/>
      <c r="D133" s="24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1:17" x14ac:dyDescent="0.25">
      <c r="A134" s="16"/>
      <c r="B134" s="16"/>
      <c r="C134" s="16"/>
      <c r="D134" s="2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 x14ac:dyDescent="0.25">
      <c r="A135" s="16"/>
      <c r="B135" s="16"/>
      <c r="C135" s="16"/>
      <c r="D135" s="24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7" x14ac:dyDescent="0.25">
      <c r="A136" s="16"/>
      <c r="B136" s="16"/>
      <c r="C136" s="16"/>
      <c r="D136" s="24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x14ac:dyDescent="0.25">
      <c r="A137" s="16"/>
      <c r="B137" s="16"/>
      <c r="C137" s="16"/>
      <c r="D137" s="24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 x14ac:dyDescent="0.25">
      <c r="A138" s="16"/>
      <c r="B138" s="16"/>
      <c r="C138" s="16"/>
      <c r="D138" s="24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 x14ac:dyDescent="0.25">
      <c r="A139" s="16"/>
      <c r="B139" s="16"/>
      <c r="C139" s="16"/>
      <c r="D139" s="24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7" x14ac:dyDescent="0.25">
      <c r="A140" s="16"/>
      <c r="B140" s="16"/>
      <c r="C140" s="16"/>
      <c r="D140" s="24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 x14ac:dyDescent="0.25">
      <c r="A141" s="16"/>
      <c r="B141" s="16"/>
      <c r="C141" s="16"/>
      <c r="D141" s="24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1:17" x14ac:dyDescent="0.25">
      <c r="A142" s="16"/>
      <c r="B142" s="16"/>
      <c r="C142" s="16"/>
      <c r="D142" s="24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x14ac:dyDescent="0.25">
      <c r="A143" s="16"/>
      <c r="B143" s="16"/>
      <c r="C143" s="16"/>
      <c r="D143" s="24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1:17" x14ac:dyDescent="0.25">
      <c r="A144" s="16"/>
      <c r="B144" s="16"/>
      <c r="C144" s="16"/>
      <c r="D144" s="24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 x14ac:dyDescent="0.25">
      <c r="A145" s="16"/>
      <c r="B145" s="16"/>
      <c r="C145" s="16"/>
      <c r="D145" s="24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 x14ac:dyDescent="0.25">
      <c r="A146" s="16"/>
      <c r="B146" s="16"/>
      <c r="C146" s="16"/>
      <c r="D146" s="24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 x14ac:dyDescent="0.25">
      <c r="A147" s="16"/>
      <c r="B147" s="16"/>
      <c r="C147" s="16"/>
      <c r="D147" s="24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 x14ac:dyDescent="0.25">
      <c r="A148" s="16"/>
      <c r="B148" s="16"/>
      <c r="C148" s="16"/>
      <c r="D148" s="24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 x14ac:dyDescent="0.25">
      <c r="A149" s="16"/>
      <c r="B149" s="16"/>
      <c r="C149" s="16"/>
      <c r="D149" s="24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1:17" x14ac:dyDescent="0.25">
      <c r="A150" s="16"/>
      <c r="B150" s="16"/>
      <c r="C150" s="16"/>
      <c r="D150" s="24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 x14ac:dyDescent="0.25">
      <c r="A151" s="16"/>
      <c r="B151" s="16"/>
      <c r="C151" s="16"/>
      <c r="D151" s="24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17" x14ac:dyDescent="0.25">
      <c r="A152" s="16"/>
      <c r="B152" s="16"/>
      <c r="C152" s="16"/>
      <c r="D152" s="24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x14ac:dyDescent="0.25">
      <c r="A153" s="16"/>
      <c r="B153" s="16"/>
      <c r="C153" s="16"/>
      <c r="D153" s="24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 x14ac:dyDescent="0.25">
      <c r="A154" s="16"/>
      <c r="B154" s="16"/>
      <c r="C154" s="16"/>
      <c r="D154" s="24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 x14ac:dyDescent="0.25">
      <c r="A155" s="16"/>
      <c r="B155" s="16"/>
      <c r="C155" s="16"/>
      <c r="D155" s="2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17" x14ac:dyDescent="0.25">
      <c r="A156" s="16"/>
      <c r="B156" s="16"/>
      <c r="C156" s="16"/>
      <c r="D156" s="2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17" x14ac:dyDescent="0.25">
      <c r="A157" s="16"/>
      <c r="B157" s="16"/>
      <c r="C157" s="16"/>
      <c r="D157" s="2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1:17" x14ac:dyDescent="0.25">
      <c r="A158" s="16"/>
      <c r="B158" s="16"/>
      <c r="C158" s="16"/>
      <c r="D158" s="2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x14ac:dyDescent="0.25">
      <c r="A159" s="16"/>
      <c r="B159" s="16"/>
      <c r="C159" s="16"/>
      <c r="D159" s="2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17" x14ac:dyDescent="0.25">
      <c r="A160" s="16"/>
      <c r="B160" s="16"/>
      <c r="C160" s="16"/>
      <c r="D160" s="24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 x14ac:dyDescent="0.25">
      <c r="A161" s="16"/>
      <c r="B161" s="16"/>
      <c r="C161" s="16"/>
      <c r="D161" s="24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 x14ac:dyDescent="0.25">
      <c r="A162" s="16"/>
      <c r="B162" s="16"/>
      <c r="C162" s="16"/>
      <c r="D162" s="24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 x14ac:dyDescent="0.25">
      <c r="A163" s="16"/>
      <c r="B163" s="16"/>
      <c r="C163" s="16"/>
      <c r="D163" s="24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 x14ac:dyDescent="0.25">
      <c r="A164" s="16"/>
      <c r="B164" s="16"/>
      <c r="C164" s="16"/>
      <c r="D164" s="24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x14ac:dyDescent="0.25">
      <c r="A165" s="16"/>
      <c r="B165" s="16"/>
      <c r="C165" s="16"/>
      <c r="D165" s="24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 x14ac:dyDescent="0.25">
      <c r="A166" s="16"/>
      <c r="B166" s="16"/>
      <c r="C166" s="16"/>
      <c r="D166" s="24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 x14ac:dyDescent="0.25">
      <c r="A167" s="16"/>
      <c r="B167" s="16"/>
      <c r="C167" s="16"/>
      <c r="D167" s="24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 x14ac:dyDescent="0.25">
      <c r="A168" s="16"/>
      <c r="B168" s="16"/>
      <c r="C168" s="16"/>
      <c r="D168" s="24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 x14ac:dyDescent="0.25">
      <c r="A169" s="16"/>
      <c r="B169" s="16"/>
      <c r="C169" s="16"/>
      <c r="D169" s="24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 x14ac:dyDescent="0.25">
      <c r="A170" s="16"/>
      <c r="B170" s="16"/>
      <c r="C170" s="16"/>
      <c r="D170" s="24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 x14ac:dyDescent="0.25">
      <c r="A171" s="16"/>
      <c r="B171" s="16"/>
      <c r="C171" s="16"/>
      <c r="D171" s="24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 x14ac:dyDescent="0.25">
      <c r="A172" s="16"/>
      <c r="B172" s="16"/>
      <c r="C172" s="16"/>
      <c r="D172" s="24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 x14ac:dyDescent="0.25">
      <c r="A173" s="16"/>
      <c r="B173" s="16"/>
      <c r="C173" s="16"/>
      <c r="D173" s="24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 x14ac:dyDescent="0.25">
      <c r="A174" s="16"/>
      <c r="B174" s="16"/>
      <c r="C174" s="16"/>
      <c r="D174" s="24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1:17" x14ac:dyDescent="0.25">
      <c r="A175" s="16"/>
      <c r="B175" s="16"/>
      <c r="C175" s="16"/>
      <c r="D175" s="24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x14ac:dyDescent="0.25">
      <c r="A176" s="16"/>
      <c r="B176" s="16"/>
      <c r="C176" s="16"/>
      <c r="D176" s="24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1:17" x14ac:dyDescent="0.25">
      <c r="A177" s="16"/>
      <c r="B177" s="16"/>
      <c r="C177" s="16"/>
      <c r="D177" s="24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1:17" x14ac:dyDescent="0.25">
      <c r="A178" s="16"/>
      <c r="B178" s="16"/>
      <c r="C178" s="16"/>
      <c r="D178" s="24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1:17" x14ac:dyDescent="0.25">
      <c r="A179" s="16"/>
      <c r="B179" s="16"/>
      <c r="C179" s="16"/>
      <c r="D179" s="24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 x14ac:dyDescent="0.25">
      <c r="A180" s="16"/>
      <c r="B180" s="16"/>
      <c r="C180" s="16"/>
      <c r="D180" s="24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1:17" x14ac:dyDescent="0.25">
      <c r="A181" s="16"/>
      <c r="B181" s="16"/>
      <c r="C181" s="16"/>
      <c r="D181" s="24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x14ac:dyDescent="0.25">
      <c r="A182" s="16"/>
      <c r="B182" s="16"/>
      <c r="C182" s="16"/>
      <c r="D182" s="24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1:17" x14ac:dyDescent="0.25">
      <c r="A183" s="16"/>
      <c r="B183" s="16"/>
      <c r="C183" s="16"/>
      <c r="D183" s="24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1:17" x14ac:dyDescent="0.25">
      <c r="A184" s="16"/>
      <c r="B184" s="16"/>
      <c r="C184" s="16"/>
      <c r="D184" s="24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1:17" x14ac:dyDescent="0.25">
      <c r="A185" s="16"/>
      <c r="B185" s="16"/>
      <c r="C185" s="16"/>
      <c r="D185" s="24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 x14ac:dyDescent="0.25">
      <c r="A186" s="16"/>
      <c r="B186" s="16"/>
      <c r="C186" s="16"/>
      <c r="D186" s="24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1:17" x14ac:dyDescent="0.25">
      <c r="A187" s="16"/>
      <c r="B187" s="16"/>
      <c r="C187" s="16"/>
      <c r="D187" s="24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 x14ac:dyDescent="0.25">
      <c r="A188" s="16"/>
      <c r="B188" s="16"/>
      <c r="C188" s="16"/>
      <c r="D188" s="24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1:17" x14ac:dyDescent="0.25">
      <c r="A189" s="16"/>
      <c r="B189" s="16"/>
      <c r="C189" s="16"/>
      <c r="D189" s="24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x14ac:dyDescent="0.25">
      <c r="A190" s="16"/>
      <c r="B190" s="16"/>
      <c r="C190" s="16"/>
      <c r="D190" s="24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 x14ac:dyDescent="0.25">
      <c r="A191" s="16"/>
      <c r="B191" s="16"/>
      <c r="C191" s="16"/>
      <c r="D191" s="24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 x14ac:dyDescent="0.25">
      <c r="A192" s="16"/>
      <c r="B192" s="16"/>
      <c r="C192" s="16"/>
      <c r="D192" s="24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1:17" x14ac:dyDescent="0.25">
      <c r="A193" s="16"/>
      <c r="B193" s="16"/>
      <c r="C193" s="16"/>
      <c r="D193" s="24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 x14ac:dyDescent="0.25">
      <c r="A194" s="16"/>
      <c r="B194" s="16"/>
      <c r="C194" s="16"/>
      <c r="D194" s="24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1:17" x14ac:dyDescent="0.25">
      <c r="A195" s="16"/>
      <c r="B195" s="16"/>
      <c r="C195" s="16"/>
      <c r="D195" s="24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x14ac:dyDescent="0.25">
      <c r="A196" s="16"/>
      <c r="B196" s="16"/>
      <c r="C196" s="16"/>
      <c r="D196" s="24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1:17" x14ac:dyDescent="0.25">
      <c r="A197" s="16"/>
      <c r="B197" s="16"/>
      <c r="C197" s="16"/>
      <c r="D197" s="24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 x14ac:dyDescent="0.25">
      <c r="A198" s="16"/>
      <c r="B198" s="16"/>
      <c r="C198" s="16"/>
      <c r="D198" s="24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1:17" x14ac:dyDescent="0.25">
      <c r="A199" s="16"/>
      <c r="B199" s="16"/>
      <c r="C199" s="16"/>
      <c r="D199" s="24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x14ac:dyDescent="0.25">
      <c r="A200" s="16"/>
      <c r="B200" s="16"/>
      <c r="C200" s="16"/>
      <c r="D200" s="24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1:17" x14ac:dyDescent="0.25">
      <c r="A201" s="16"/>
      <c r="B201" s="16"/>
      <c r="C201" s="16"/>
      <c r="D201" s="24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1:17" x14ac:dyDescent="0.25">
      <c r="A202" s="16"/>
      <c r="B202" s="16"/>
      <c r="C202" s="16"/>
      <c r="D202" s="24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1:17" x14ac:dyDescent="0.25">
      <c r="A203" s="16"/>
      <c r="B203" s="16"/>
      <c r="C203" s="16"/>
      <c r="D203" s="24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1:17" x14ac:dyDescent="0.25">
      <c r="A204" s="16"/>
      <c r="B204" s="16"/>
      <c r="C204" s="16"/>
      <c r="D204" s="24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1:17" x14ac:dyDescent="0.25">
      <c r="A205" s="16"/>
      <c r="B205" s="16"/>
      <c r="C205" s="16"/>
      <c r="D205" s="24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x14ac:dyDescent="0.25">
      <c r="A206" s="16"/>
      <c r="B206" s="16"/>
      <c r="C206" s="16"/>
      <c r="D206" s="24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1:17" x14ac:dyDescent="0.25">
      <c r="A207" s="16"/>
      <c r="B207" s="16"/>
      <c r="C207" s="16"/>
      <c r="D207" s="24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 x14ac:dyDescent="0.25">
      <c r="A208" s="16"/>
      <c r="B208" s="16"/>
      <c r="C208" s="16"/>
      <c r="D208" s="24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1:17" x14ac:dyDescent="0.25">
      <c r="A209" s="16"/>
      <c r="B209" s="16"/>
      <c r="C209" s="16"/>
      <c r="D209" s="24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1:17" x14ac:dyDescent="0.25">
      <c r="A210" s="16"/>
      <c r="B210" s="16"/>
      <c r="C210" s="16"/>
      <c r="D210" s="24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1:17" x14ac:dyDescent="0.25">
      <c r="A211" s="16"/>
      <c r="B211" s="16"/>
      <c r="C211" s="16"/>
      <c r="D211" s="24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7" x14ac:dyDescent="0.25">
      <c r="A212" s="16"/>
      <c r="B212" s="16"/>
      <c r="C212" s="16"/>
      <c r="D212" s="24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7" x14ac:dyDescent="0.25">
      <c r="A213" s="16"/>
      <c r="B213" s="16"/>
      <c r="C213" s="16"/>
      <c r="D213" s="24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7" x14ac:dyDescent="0.25">
      <c r="A214" s="16"/>
      <c r="B214" s="16"/>
      <c r="C214" s="16"/>
      <c r="D214" s="2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7" x14ac:dyDescent="0.25">
      <c r="A215" s="16"/>
      <c r="B215" s="16"/>
      <c r="C215" s="16"/>
      <c r="D215" s="24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x14ac:dyDescent="0.25">
      <c r="A216" s="16"/>
      <c r="B216" s="16"/>
      <c r="C216" s="16"/>
      <c r="D216" s="24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7" x14ac:dyDescent="0.25">
      <c r="A217" s="16"/>
      <c r="B217" s="16"/>
      <c r="C217" s="16"/>
      <c r="D217" s="24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1:17" x14ac:dyDescent="0.25">
      <c r="A218" s="16"/>
      <c r="B218" s="16"/>
      <c r="C218" s="16"/>
      <c r="D218" s="24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1:17" x14ac:dyDescent="0.25">
      <c r="A219" s="16"/>
      <c r="B219" s="16"/>
      <c r="C219" s="16"/>
      <c r="D219" s="24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1:17" x14ac:dyDescent="0.25">
      <c r="A220" s="16"/>
      <c r="B220" s="16"/>
      <c r="C220" s="16"/>
      <c r="D220" s="24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1:17" x14ac:dyDescent="0.25">
      <c r="A221" s="16"/>
      <c r="B221" s="16"/>
      <c r="C221" s="16"/>
      <c r="D221" s="24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1:17" x14ac:dyDescent="0.25">
      <c r="A222" s="16"/>
      <c r="B222" s="16"/>
      <c r="C222" s="16"/>
      <c r="D222" s="24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1:17" x14ac:dyDescent="0.25">
      <c r="A223" s="16"/>
      <c r="B223" s="16"/>
      <c r="C223" s="16"/>
      <c r="D223" s="24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1:17" x14ac:dyDescent="0.25">
      <c r="A224" s="16"/>
      <c r="B224" s="16"/>
      <c r="C224" s="16"/>
      <c r="D224" s="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1:17" x14ac:dyDescent="0.25">
      <c r="A225" s="16"/>
      <c r="B225" s="16"/>
      <c r="C225" s="16"/>
      <c r="D225" s="24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1:17" x14ac:dyDescent="0.25">
      <c r="A226" s="16"/>
      <c r="B226" s="16"/>
      <c r="C226" s="16"/>
      <c r="D226" s="24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1:17" x14ac:dyDescent="0.25">
      <c r="A227" s="16"/>
      <c r="B227" s="16"/>
      <c r="C227" s="16"/>
      <c r="D227" s="24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1:17" x14ac:dyDescent="0.25">
      <c r="A228" s="16"/>
      <c r="B228" s="16"/>
      <c r="C228" s="16"/>
      <c r="D228" s="24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1:17" x14ac:dyDescent="0.25">
      <c r="A229" s="16"/>
      <c r="B229" s="16"/>
      <c r="C229" s="16"/>
      <c r="D229" s="24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1:17" x14ac:dyDescent="0.25">
      <c r="A230" s="16"/>
      <c r="B230" s="16"/>
      <c r="C230" s="16"/>
      <c r="D230" s="24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1:17" x14ac:dyDescent="0.25">
      <c r="A231" s="16"/>
      <c r="B231" s="16"/>
      <c r="C231" s="16"/>
      <c r="D231" s="24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 x14ac:dyDescent="0.25">
      <c r="A232" s="16"/>
      <c r="B232" s="16"/>
      <c r="C232" s="16"/>
      <c r="D232" s="24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 x14ac:dyDescent="0.25">
      <c r="A233" s="16"/>
      <c r="B233" s="16"/>
      <c r="C233" s="16"/>
      <c r="D233" s="24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 x14ac:dyDescent="0.25">
      <c r="A234" s="16"/>
      <c r="B234" s="16"/>
      <c r="C234" s="16"/>
      <c r="D234" s="24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 x14ac:dyDescent="0.25">
      <c r="A235" s="16"/>
      <c r="B235" s="16"/>
      <c r="C235" s="16"/>
      <c r="D235" s="24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 x14ac:dyDescent="0.25">
      <c r="A236" s="16"/>
      <c r="B236" s="16"/>
      <c r="C236" s="16"/>
      <c r="D236" s="24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1:17" x14ac:dyDescent="0.25">
      <c r="A237" s="16"/>
      <c r="B237" s="16"/>
      <c r="C237" s="16"/>
      <c r="D237" s="24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 x14ac:dyDescent="0.25">
      <c r="A238" s="16"/>
      <c r="B238" s="16"/>
      <c r="C238" s="16"/>
      <c r="D238" s="24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 x14ac:dyDescent="0.25">
      <c r="A239" s="16"/>
      <c r="B239" s="16"/>
      <c r="C239" s="16"/>
      <c r="D239" s="24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 x14ac:dyDescent="0.25">
      <c r="A240" s="16"/>
      <c r="B240" s="16"/>
      <c r="C240" s="16"/>
      <c r="D240" s="24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1:17" x14ac:dyDescent="0.25">
      <c r="A241" s="16"/>
      <c r="B241" s="16"/>
      <c r="C241" s="16"/>
      <c r="D241" s="24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 x14ac:dyDescent="0.25">
      <c r="A242" s="16"/>
      <c r="B242" s="16"/>
      <c r="C242" s="16"/>
      <c r="D242" s="24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1:17" x14ac:dyDescent="0.25">
      <c r="A243" s="16"/>
      <c r="B243" s="16"/>
      <c r="C243" s="16"/>
      <c r="D243" s="24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1:17" x14ac:dyDescent="0.25">
      <c r="A244" s="16"/>
      <c r="B244" s="16"/>
      <c r="C244" s="16"/>
      <c r="D244" s="24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1:17" x14ac:dyDescent="0.25">
      <c r="A245" s="16"/>
      <c r="B245" s="16"/>
      <c r="C245" s="16"/>
      <c r="D245" s="24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1:17" x14ac:dyDescent="0.25">
      <c r="A246" s="16"/>
      <c r="B246" s="16"/>
      <c r="C246" s="16"/>
      <c r="D246" s="24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1:17" x14ac:dyDescent="0.25">
      <c r="A247" s="16"/>
      <c r="B247" s="16"/>
      <c r="C247" s="16"/>
      <c r="D247" s="24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1:17" x14ac:dyDescent="0.25">
      <c r="A248" s="16"/>
      <c r="B248" s="16"/>
      <c r="C248" s="16"/>
      <c r="D248" s="24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1:17" x14ac:dyDescent="0.25">
      <c r="A249" s="16"/>
      <c r="B249" s="16"/>
      <c r="C249" s="16"/>
      <c r="D249" s="24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1:17" x14ac:dyDescent="0.25">
      <c r="A250" s="16"/>
      <c r="B250" s="16"/>
      <c r="C250" s="16"/>
      <c r="D250" s="24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1:17" x14ac:dyDescent="0.25">
      <c r="A251" s="16"/>
      <c r="B251" s="16"/>
      <c r="C251" s="16"/>
      <c r="D251" s="24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7" x14ac:dyDescent="0.25">
      <c r="A252" s="16"/>
      <c r="B252" s="16"/>
      <c r="C252" s="16"/>
      <c r="D252" s="24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1:17" x14ac:dyDescent="0.25">
      <c r="A253" s="16"/>
      <c r="B253" s="16"/>
      <c r="C253" s="16"/>
      <c r="D253" s="24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1:17" x14ac:dyDescent="0.25">
      <c r="A254" s="16"/>
      <c r="B254" s="16"/>
      <c r="C254" s="16"/>
      <c r="D254" s="24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1:17" x14ac:dyDescent="0.25">
      <c r="A255" s="16"/>
      <c r="B255" s="16"/>
      <c r="C255" s="16"/>
      <c r="D255" s="24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1:17" x14ac:dyDescent="0.25">
      <c r="A256" s="16"/>
      <c r="B256" s="16"/>
      <c r="C256" s="16"/>
      <c r="D256" s="24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1:17" x14ac:dyDescent="0.25">
      <c r="A257" s="16"/>
      <c r="B257" s="16"/>
      <c r="C257" s="16"/>
      <c r="D257" s="24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1:17" x14ac:dyDescent="0.25">
      <c r="A258" s="16"/>
      <c r="B258" s="16"/>
      <c r="C258" s="16"/>
      <c r="D258" s="24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1:17" x14ac:dyDescent="0.25">
      <c r="A259" s="16"/>
      <c r="B259" s="16"/>
      <c r="C259" s="16"/>
      <c r="D259" s="24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1:17" x14ac:dyDescent="0.25">
      <c r="A260" s="16"/>
      <c r="B260" s="16"/>
      <c r="C260" s="16"/>
      <c r="D260" s="24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1:17" x14ac:dyDescent="0.25">
      <c r="A261" s="16"/>
      <c r="B261" s="16"/>
      <c r="C261" s="16"/>
      <c r="D261" s="24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1:17" x14ac:dyDescent="0.25">
      <c r="A262" s="16"/>
      <c r="B262" s="16"/>
      <c r="C262" s="16"/>
      <c r="D262" s="24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 x14ac:dyDescent="0.25">
      <c r="A263" s="16"/>
      <c r="B263" s="16"/>
      <c r="C263" s="16"/>
      <c r="D263" s="24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1:17" x14ac:dyDescent="0.25">
      <c r="A264" s="16"/>
      <c r="B264" s="16"/>
      <c r="C264" s="16"/>
      <c r="D264" s="24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1:17" x14ac:dyDescent="0.25">
      <c r="A265" s="16"/>
      <c r="B265" s="16"/>
      <c r="C265" s="16"/>
      <c r="D265" s="24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1:17" x14ac:dyDescent="0.25">
      <c r="A266" s="16"/>
      <c r="B266" s="16"/>
      <c r="C266" s="16"/>
      <c r="D266" s="24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1:17" x14ac:dyDescent="0.25">
      <c r="A267" s="16"/>
      <c r="B267" s="16"/>
      <c r="C267" s="16"/>
      <c r="D267" s="24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1:17" x14ac:dyDescent="0.25">
      <c r="A268" s="16"/>
      <c r="B268" s="16"/>
      <c r="C268" s="16"/>
      <c r="D268" s="24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1:17" x14ac:dyDescent="0.25">
      <c r="A269" s="16"/>
      <c r="B269" s="16"/>
      <c r="C269" s="16"/>
      <c r="D269" s="24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1:17" x14ac:dyDescent="0.25">
      <c r="A270" s="16"/>
      <c r="B270" s="16"/>
      <c r="C270" s="16"/>
      <c r="D270" s="24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1:17" x14ac:dyDescent="0.25">
      <c r="A271" s="16"/>
      <c r="B271" s="16"/>
      <c r="C271" s="16"/>
      <c r="D271" s="24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 x14ac:dyDescent="0.25">
      <c r="A272" s="16"/>
      <c r="B272" s="16"/>
      <c r="C272" s="16"/>
      <c r="D272" s="24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1:17" x14ac:dyDescent="0.25">
      <c r="A273" s="16"/>
      <c r="B273" s="16"/>
      <c r="C273" s="16"/>
      <c r="D273" s="24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1:17" x14ac:dyDescent="0.25">
      <c r="A274" s="16"/>
      <c r="B274" s="16"/>
      <c r="C274" s="16"/>
      <c r="D274" s="24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1:17" x14ac:dyDescent="0.25">
      <c r="A275" s="16"/>
      <c r="B275" s="16"/>
      <c r="C275" s="16"/>
      <c r="D275" s="24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1:17" x14ac:dyDescent="0.25">
      <c r="A276" s="16"/>
      <c r="B276" s="16"/>
      <c r="C276" s="16"/>
      <c r="D276" s="24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1:17" x14ac:dyDescent="0.25">
      <c r="A277" s="16"/>
      <c r="B277" s="16"/>
      <c r="C277" s="16"/>
      <c r="D277" s="24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1:17" x14ac:dyDescent="0.25">
      <c r="A278" s="16"/>
      <c r="B278" s="16"/>
      <c r="C278" s="16"/>
      <c r="D278" s="24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1:17" x14ac:dyDescent="0.25">
      <c r="A279" s="16"/>
      <c r="B279" s="16"/>
      <c r="C279" s="16"/>
      <c r="D279" s="24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1:17" x14ac:dyDescent="0.25">
      <c r="A280" s="16"/>
      <c r="B280" s="16"/>
      <c r="C280" s="16"/>
      <c r="D280" s="24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1:17" x14ac:dyDescent="0.25">
      <c r="A281" s="16"/>
      <c r="B281" s="16"/>
      <c r="C281" s="16"/>
      <c r="D281" s="24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1:17" x14ac:dyDescent="0.25">
      <c r="A282" s="16"/>
      <c r="B282" s="16"/>
      <c r="C282" s="16"/>
      <c r="D282" s="24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1:17" x14ac:dyDescent="0.25">
      <c r="A283" s="16"/>
      <c r="B283" s="16"/>
      <c r="C283" s="16"/>
      <c r="D283" s="24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1:17" x14ac:dyDescent="0.25">
      <c r="A284" s="16"/>
      <c r="B284" s="16"/>
      <c r="C284" s="16"/>
      <c r="D284" s="24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1:17" x14ac:dyDescent="0.25">
      <c r="A285" s="16"/>
      <c r="B285" s="16"/>
      <c r="C285" s="16"/>
      <c r="D285" s="24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1:17" x14ac:dyDescent="0.25">
      <c r="A286" s="16"/>
      <c r="B286" s="16"/>
      <c r="C286" s="16"/>
      <c r="D286" s="24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1:17" x14ac:dyDescent="0.25">
      <c r="A287" s="16"/>
      <c r="B287" s="16"/>
      <c r="C287" s="16"/>
      <c r="D287" s="24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1:17" x14ac:dyDescent="0.25">
      <c r="A288" s="16"/>
      <c r="B288" s="16"/>
      <c r="C288" s="16"/>
      <c r="D288" s="24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1:17" x14ac:dyDescent="0.25">
      <c r="A289" s="16"/>
      <c r="B289" s="16"/>
      <c r="C289" s="16"/>
      <c r="D289" s="24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1:17" x14ac:dyDescent="0.25">
      <c r="A290" s="16"/>
      <c r="B290" s="16"/>
      <c r="C290" s="16"/>
      <c r="D290" s="24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1:17" x14ac:dyDescent="0.25">
      <c r="A291" s="16"/>
      <c r="B291" s="16"/>
      <c r="C291" s="16"/>
      <c r="D291" s="24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1:17" x14ac:dyDescent="0.25">
      <c r="A292" s="16"/>
      <c r="B292" s="16"/>
      <c r="C292" s="16"/>
      <c r="D292" s="24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1:17" x14ac:dyDescent="0.25">
      <c r="A293" s="16"/>
      <c r="B293" s="16"/>
      <c r="C293" s="16"/>
      <c r="D293" s="24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1:17" x14ac:dyDescent="0.25">
      <c r="A294" s="16"/>
      <c r="B294" s="16"/>
      <c r="C294" s="16"/>
      <c r="D294" s="24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1:17" x14ac:dyDescent="0.25">
      <c r="A295" s="16"/>
      <c r="B295" s="16"/>
      <c r="C295" s="16"/>
      <c r="D295" s="24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1:17" x14ac:dyDescent="0.25">
      <c r="A296" s="16"/>
      <c r="B296" s="16"/>
      <c r="C296" s="16"/>
      <c r="D296" s="24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1:17" x14ac:dyDescent="0.25">
      <c r="A297" s="16"/>
      <c r="B297" s="16"/>
      <c r="C297" s="16"/>
      <c r="D297" s="24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1:17" x14ac:dyDescent="0.25">
      <c r="A298" s="16"/>
      <c r="B298" s="16"/>
      <c r="C298" s="16"/>
      <c r="D298" s="24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1:17" x14ac:dyDescent="0.25">
      <c r="A299" s="16"/>
      <c r="B299" s="16"/>
      <c r="C299" s="16"/>
      <c r="D299" s="24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1:17" x14ac:dyDescent="0.25">
      <c r="A300" s="16"/>
      <c r="B300" s="16"/>
      <c r="C300" s="16"/>
      <c r="D300" s="24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1:17" x14ac:dyDescent="0.25">
      <c r="A301" s="16"/>
      <c r="B301" s="16"/>
      <c r="C301" s="16"/>
      <c r="D301" s="24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1:17" x14ac:dyDescent="0.25">
      <c r="A302" s="16"/>
      <c r="B302" s="16"/>
      <c r="C302" s="16"/>
      <c r="D302" s="24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1:17" x14ac:dyDescent="0.25">
      <c r="A303" s="16"/>
      <c r="B303" s="16"/>
      <c r="C303" s="16"/>
      <c r="D303" s="24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1:17" x14ac:dyDescent="0.25">
      <c r="A304" s="16"/>
      <c r="B304" s="16"/>
      <c r="C304" s="16"/>
      <c r="D304" s="24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1:17" x14ac:dyDescent="0.25">
      <c r="A305" s="16"/>
      <c r="B305" s="16"/>
      <c r="C305" s="16"/>
      <c r="D305" s="24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1:17" x14ac:dyDescent="0.25">
      <c r="A306" s="16"/>
      <c r="B306" s="16"/>
      <c r="C306" s="16"/>
      <c r="D306" s="24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1:17" x14ac:dyDescent="0.25">
      <c r="A307" s="16"/>
      <c r="B307" s="16"/>
      <c r="C307" s="16"/>
      <c r="D307" s="24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1:17" x14ac:dyDescent="0.25">
      <c r="A308" s="16"/>
      <c r="B308" s="16"/>
      <c r="C308" s="16"/>
      <c r="D308" s="24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1:17" x14ac:dyDescent="0.25">
      <c r="A309" s="16"/>
      <c r="B309" s="16"/>
      <c r="C309" s="16"/>
      <c r="D309" s="24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1:17" x14ac:dyDescent="0.25">
      <c r="A310" s="16"/>
      <c r="B310" s="16"/>
      <c r="C310" s="16"/>
      <c r="D310" s="24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1:17" x14ac:dyDescent="0.25">
      <c r="A311" s="16"/>
      <c r="B311" s="16"/>
      <c r="C311" s="16"/>
      <c r="D311" s="24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1:17" x14ac:dyDescent="0.25">
      <c r="A312" s="16"/>
      <c r="B312" s="16"/>
      <c r="C312" s="16"/>
      <c r="D312" s="24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1:17" x14ac:dyDescent="0.25">
      <c r="A313" s="16"/>
      <c r="B313" s="16"/>
      <c r="C313" s="16"/>
      <c r="D313" s="24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1:17" x14ac:dyDescent="0.25">
      <c r="A314" s="16"/>
      <c r="B314" s="16"/>
      <c r="C314" s="16"/>
      <c r="D314" s="24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1:17" x14ac:dyDescent="0.25">
      <c r="A315" s="16"/>
      <c r="B315" s="16"/>
      <c r="C315" s="16"/>
      <c r="D315" s="24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1:17" x14ac:dyDescent="0.25">
      <c r="A316" s="16"/>
      <c r="B316" s="16"/>
      <c r="C316" s="16"/>
      <c r="D316" s="24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1:17" x14ac:dyDescent="0.25">
      <c r="A317" s="16"/>
      <c r="B317" s="16"/>
      <c r="C317" s="16"/>
      <c r="D317" s="24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1:17" x14ac:dyDescent="0.25">
      <c r="A318" s="16"/>
      <c r="B318" s="16"/>
      <c r="C318" s="16"/>
      <c r="D318" s="24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1:17" x14ac:dyDescent="0.25">
      <c r="A319" s="16"/>
      <c r="B319" s="16"/>
      <c r="C319" s="16"/>
      <c r="D319" s="24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1:17" x14ac:dyDescent="0.25">
      <c r="A320" s="16"/>
      <c r="B320" s="16"/>
      <c r="C320" s="16"/>
      <c r="D320" s="24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1:18" x14ac:dyDescent="0.25">
      <c r="A321" s="16"/>
      <c r="B321" s="16"/>
      <c r="C321" s="16"/>
      <c r="D321" s="24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1:18" x14ac:dyDescent="0.25">
      <c r="A322" s="16"/>
      <c r="B322" s="16"/>
      <c r="C322" s="16"/>
      <c r="D322" s="24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1:18" x14ac:dyDescent="0.25">
      <c r="A323" s="16"/>
      <c r="B323" s="16"/>
      <c r="C323" s="16"/>
      <c r="D323" s="24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x14ac:dyDescent="0.25">
      <c r="A324" s="16"/>
      <c r="B324" s="16"/>
      <c r="C324" s="16"/>
      <c r="D324" s="24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x14ac:dyDescent="0.25">
      <c r="A325" s="16"/>
      <c r="B325" s="16"/>
      <c r="C325" s="16"/>
      <c r="D325" s="24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x14ac:dyDescent="0.25">
      <c r="A326" s="16"/>
      <c r="B326" s="16"/>
      <c r="C326" s="16"/>
      <c r="D326" s="24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x14ac:dyDescent="0.25">
      <c r="A327" s="16"/>
      <c r="B327" s="16"/>
      <c r="C327" s="16"/>
      <c r="D327" s="24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x14ac:dyDescent="0.25">
      <c r="A328" s="16"/>
      <c r="B328" s="16"/>
      <c r="C328" s="16"/>
      <c r="D328" s="24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x14ac:dyDescent="0.25">
      <c r="A329" s="16"/>
      <c r="B329" s="16"/>
      <c r="C329" s="16"/>
      <c r="D329" s="24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x14ac:dyDescent="0.25">
      <c r="A330" s="16"/>
      <c r="B330" s="16"/>
      <c r="C330" s="16"/>
      <c r="D330" s="24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x14ac:dyDescent="0.25">
      <c r="A331" s="16"/>
      <c r="B331" s="16"/>
      <c r="C331" s="16"/>
      <c r="D331" s="24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x14ac:dyDescent="0.25">
      <c r="A332" s="16"/>
      <c r="B332" s="16"/>
      <c r="C332" s="16"/>
      <c r="D332" s="24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x14ac:dyDescent="0.25">
      <c r="A333" s="16"/>
      <c r="B333" s="16"/>
      <c r="C333" s="16"/>
      <c r="D333" s="24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x14ac:dyDescent="0.25">
      <c r="A334" s="16"/>
      <c r="B334" s="16"/>
      <c r="C334" s="16"/>
      <c r="D334" s="24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x14ac:dyDescent="0.25">
      <c r="A335" s="16"/>
      <c r="B335" s="16"/>
      <c r="C335" s="16"/>
      <c r="D335" s="24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x14ac:dyDescent="0.25">
      <c r="A336" s="16"/>
      <c r="B336" s="16"/>
      <c r="C336" s="16"/>
      <c r="D336" s="24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x14ac:dyDescent="0.25">
      <c r="A337" s="16"/>
      <c r="B337" s="16"/>
      <c r="C337" s="16"/>
      <c r="D337" s="24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x14ac:dyDescent="0.25">
      <c r="A338" s="16"/>
      <c r="B338" s="16"/>
      <c r="C338" s="16"/>
      <c r="D338" s="24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x14ac:dyDescent="0.25">
      <c r="A339" s="16"/>
      <c r="B339" s="16"/>
      <c r="C339" s="16"/>
      <c r="D339" s="24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x14ac:dyDescent="0.25">
      <c r="A340" s="16"/>
      <c r="B340" s="16"/>
      <c r="C340" s="16"/>
      <c r="D340" s="24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x14ac:dyDescent="0.25">
      <c r="A341" s="16"/>
      <c r="B341" s="16"/>
      <c r="C341" s="16"/>
      <c r="D341" s="24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x14ac:dyDescent="0.25">
      <c r="A342" s="16"/>
      <c r="B342" s="16"/>
      <c r="C342" s="16"/>
      <c r="D342" s="24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x14ac:dyDescent="0.25">
      <c r="A343" s="16"/>
      <c r="B343" s="16"/>
      <c r="C343" s="16"/>
      <c r="D343" s="24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x14ac:dyDescent="0.25">
      <c r="A344" s="16"/>
      <c r="B344" s="16"/>
      <c r="C344" s="16"/>
      <c r="D344" s="2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25">
      <c r="A345" s="16"/>
      <c r="B345" s="16"/>
      <c r="C345" s="16"/>
      <c r="D345" s="24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x14ac:dyDescent="0.25">
      <c r="A346" s="16"/>
      <c r="B346" s="16"/>
      <c r="C346" s="16"/>
      <c r="D346" s="24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x14ac:dyDescent="0.25">
      <c r="A347" s="16"/>
      <c r="B347" s="16"/>
      <c r="C347" s="16"/>
      <c r="D347" s="24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x14ac:dyDescent="0.25">
      <c r="A348" s="16"/>
      <c r="B348" s="16"/>
      <c r="C348" s="16"/>
      <c r="D348" s="24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x14ac:dyDescent="0.25">
      <c r="A349" s="16"/>
      <c r="B349" s="16"/>
      <c r="C349" s="16"/>
      <c r="D349" s="24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x14ac:dyDescent="0.25">
      <c r="A350" s="16"/>
      <c r="B350" s="16"/>
      <c r="C350" s="16"/>
      <c r="D350" s="24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x14ac:dyDescent="0.25">
      <c r="A351" s="16"/>
      <c r="B351" s="16"/>
      <c r="C351" s="16"/>
      <c r="D351" s="24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x14ac:dyDescent="0.25">
      <c r="A352" s="16"/>
      <c r="B352" s="16"/>
      <c r="C352" s="16"/>
      <c r="D352" s="24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x14ac:dyDescent="0.25">
      <c r="A353" s="16"/>
      <c r="B353" s="16"/>
      <c r="C353" s="16"/>
      <c r="D353" s="24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x14ac:dyDescent="0.25">
      <c r="A354" s="16"/>
      <c r="B354" s="16"/>
      <c r="C354" s="16"/>
      <c r="D354" s="2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x14ac:dyDescent="0.25">
      <c r="A355" s="16"/>
      <c r="B355" s="16"/>
      <c r="C355" s="16"/>
      <c r="D355" s="24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x14ac:dyDescent="0.25">
      <c r="A356" s="16"/>
      <c r="B356" s="16"/>
      <c r="C356" s="16"/>
      <c r="D356" s="24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x14ac:dyDescent="0.25">
      <c r="A357" s="16"/>
      <c r="B357" s="16"/>
      <c r="C357" s="16"/>
      <c r="D357" s="24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x14ac:dyDescent="0.25">
      <c r="A358" s="16"/>
      <c r="B358" s="16"/>
      <c r="C358" s="16"/>
      <c r="D358" s="24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x14ac:dyDescent="0.25">
      <c r="A359" s="16"/>
      <c r="B359" s="16"/>
      <c r="C359" s="16"/>
      <c r="D359" s="24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x14ac:dyDescent="0.25">
      <c r="A360" s="16"/>
      <c r="B360" s="16"/>
      <c r="C360" s="16"/>
      <c r="D360" s="24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x14ac:dyDescent="0.25">
      <c r="A361" s="16"/>
      <c r="B361" s="16"/>
      <c r="C361" s="16"/>
      <c r="D361" s="24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x14ac:dyDescent="0.25">
      <c r="A362" s="16"/>
      <c r="B362" s="16"/>
      <c r="C362" s="16"/>
      <c r="D362" s="24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x14ac:dyDescent="0.25">
      <c r="A363" s="16"/>
      <c r="B363" s="16"/>
      <c r="C363" s="16"/>
      <c r="D363" s="24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x14ac:dyDescent="0.25">
      <c r="A364" s="16"/>
      <c r="B364" s="16"/>
      <c r="C364" s="16"/>
      <c r="D364" s="2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x14ac:dyDescent="0.25">
      <c r="A365" s="16"/>
      <c r="B365" s="16"/>
      <c r="C365" s="16"/>
      <c r="D365" s="24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x14ac:dyDescent="0.25">
      <c r="A366" s="16"/>
      <c r="B366" s="16"/>
      <c r="C366" s="16"/>
      <c r="D366" s="24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x14ac:dyDescent="0.25">
      <c r="A367" s="16"/>
      <c r="B367" s="16"/>
      <c r="C367" s="16"/>
      <c r="D367" s="24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x14ac:dyDescent="0.25">
      <c r="A368" s="16"/>
      <c r="B368" s="16"/>
      <c r="C368" s="16"/>
      <c r="D368" s="24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x14ac:dyDescent="0.25">
      <c r="A369" s="16"/>
      <c r="B369" s="16"/>
      <c r="C369" s="16"/>
      <c r="D369" s="24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x14ac:dyDescent="0.25">
      <c r="A370" s="16"/>
      <c r="B370" s="16"/>
      <c r="C370" s="16"/>
      <c r="D370" s="24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x14ac:dyDescent="0.25">
      <c r="A371" s="16"/>
      <c r="B371" s="16"/>
      <c r="C371" s="16"/>
      <c r="D371" s="24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x14ac:dyDescent="0.25">
      <c r="A372" s="16"/>
      <c r="B372" s="16"/>
      <c r="C372" s="16"/>
      <c r="D372" s="24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x14ac:dyDescent="0.25">
      <c r="A373" s="16"/>
      <c r="B373" s="16"/>
      <c r="C373" s="16"/>
      <c r="D373" s="24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x14ac:dyDescent="0.25">
      <c r="A374" s="16"/>
      <c r="B374" s="16"/>
      <c r="C374" s="16"/>
      <c r="D374" s="24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x14ac:dyDescent="0.25">
      <c r="A375" s="16"/>
      <c r="B375" s="16"/>
      <c r="C375" s="16"/>
      <c r="D375" s="24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x14ac:dyDescent="0.25">
      <c r="A376" s="16"/>
      <c r="B376" s="16"/>
      <c r="C376" s="16"/>
      <c r="D376" s="24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x14ac:dyDescent="0.25">
      <c r="A377" s="16"/>
      <c r="B377" s="16"/>
      <c r="C377" s="16"/>
      <c r="D377" s="24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x14ac:dyDescent="0.25">
      <c r="A378" s="16"/>
      <c r="B378" s="16"/>
      <c r="C378" s="16"/>
      <c r="D378" s="24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x14ac:dyDescent="0.25">
      <c r="A379" s="16"/>
      <c r="B379" s="16"/>
      <c r="C379" s="16"/>
      <c r="D379" s="24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x14ac:dyDescent="0.25">
      <c r="A380" s="16"/>
      <c r="B380" s="16"/>
      <c r="C380" s="16"/>
      <c r="D380" s="24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x14ac:dyDescent="0.25">
      <c r="A381" s="16"/>
      <c r="B381" s="16"/>
      <c r="C381" s="16"/>
      <c r="D381" s="24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x14ac:dyDescent="0.25">
      <c r="A382" s="16"/>
      <c r="B382" s="16"/>
      <c r="C382" s="16"/>
      <c r="D382" s="24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x14ac:dyDescent="0.25">
      <c r="A383" s="16"/>
      <c r="B383" s="16"/>
      <c r="C383" s="16"/>
      <c r="D383" s="24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x14ac:dyDescent="0.25">
      <c r="A384" s="16"/>
      <c r="B384" s="16"/>
      <c r="C384" s="16"/>
      <c r="D384" s="24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x14ac:dyDescent="0.25">
      <c r="A385" s="16"/>
      <c r="B385" s="16"/>
      <c r="C385" s="16"/>
      <c r="D385" s="24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x14ac:dyDescent="0.25">
      <c r="A386" s="16"/>
      <c r="B386" s="16"/>
      <c r="C386" s="16"/>
      <c r="D386" s="24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x14ac:dyDescent="0.25">
      <c r="A387" s="16"/>
      <c r="B387" s="16"/>
      <c r="C387" s="16"/>
      <c r="D387" s="24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x14ac:dyDescent="0.25">
      <c r="A388" s="16"/>
      <c r="B388" s="16"/>
      <c r="C388" s="16"/>
      <c r="D388" s="24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x14ac:dyDescent="0.25">
      <c r="A389" s="16"/>
      <c r="B389" s="16"/>
      <c r="C389" s="16"/>
      <c r="D389" s="24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x14ac:dyDescent="0.25">
      <c r="A390" s="16"/>
      <c r="B390" s="16"/>
      <c r="C390" s="16"/>
      <c r="D390" s="24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x14ac:dyDescent="0.25">
      <c r="A391" s="16"/>
      <c r="B391" s="16"/>
      <c r="C391" s="16"/>
      <c r="D391" s="24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x14ac:dyDescent="0.25">
      <c r="A392" s="16"/>
      <c r="B392" s="16"/>
      <c r="C392" s="16"/>
      <c r="D392" s="24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x14ac:dyDescent="0.25">
      <c r="A393" s="16"/>
      <c r="B393" s="16"/>
      <c r="C393" s="16"/>
      <c r="D393" s="24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x14ac:dyDescent="0.25">
      <c r="A394" s="16"/>
      <c r="B394" s="16"/>
      <c r="C394" s="16"/>
      <c r="D394" s="24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x14ac:dyDescent="0.25">
      <c r="A395" s="16"/>
      <c r="B395" s="16"/>
      <c r="C395" s="16"/>
      <c r="D395" s="24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x14ac:dyDescent="0.25">
      <c r="A396" s="16"/>
      <c r="B396" s="16"/>
      <c r="C396" s="16"/>
      <c r="D396" s="24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x14ac:dyDescent="0.25">
      <c r="A397" s="16"/>
      <c r="B397" s="16"/>
      <c r="C397" s="16"/>
      <c r="D397" s="24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x14ac:dyDescent="0.25">
      <c r="A398" s="16"/>
      <c r="B398" s="16"/>
      <c r="C398" s="16"/>
      <c r="D398" s="24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x14ac:dyDescent="0.25">
      <c r="A399" s="16"/>
      <c r="B399" s="16"/>
      <c r="C399" s="16"/>
      <c r="D399" s="24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x14ac:dyDescent="0.25">
      <c r="A400" s="16"/>
      <c r="B400" s="16"/>
      <c r="C400" s="16"/>
      <c r="D400" s="24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x14ac:dyDescent="0.25">
      <c r="A401" s="16"/>
      <c r="B401" s="16"/>
      <c r="C401" s="16"/>
      <c r="D401" s="24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x14ac:dyDescent="0.25">
      <c r="A402" s="16"/>
      <c r="B402" s="16"/>
      <c r="C402" s="16"/>
      <c r="D402" s="24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x14ac:dyDescent="0.25">
      <c r="A403" s="16"/>
      <c r="B403" s="16"/>
      <c r="C403" s="16"/>
      <c r="D403" s="24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x14ac:dyDescent="0.25">
      <c r="A404" s="16"/>
      <c r="B404" s="16"/>
      <c r="C404" s="16"/>
      <c r="D404" s="24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x14ac:dyDescent="0.25">
      <c r="A405" s="16"/>
      <c r="B405" s="16"/>
      <c r="C405" s="16"/>
      <c r="D405" s="24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x14ac:dyDescent="0.25">
      <c r="A406" s="16"/>
      <c r="B406" s="16"/>
      <c r="C406" s="16"/>
      <c r="D406" s="24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x14ac:dyDescent="0.25">
      <c r="A407" s="16"/>
      <c r="B407" s="16"/>
      <c r="C407" s="16"/>
      <c r="D407" s="24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x14ac:dyDescent="0.25">
      <c r="A408" s="16"/>
      <c r="B408" s="16"/>
      <c r="C408" s="16"/>
      <c r="D408" s="24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x14ac:dyDescent="0.25">
      <c r="A409" s="16"/>
      <c r="B409" s="16"/>
      <c r="C409" s="16"/>
      <c r="D409" s="24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x14ac:dyDescent="0.25">
      <c r="A410" s="16"/>
      <c r="B410" s="16"/>
      <c r="C410" s="16"/>
      <c r="D410" s="24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x14ac:dyDescent="0.25">
      <c r="A411" s="16"/>
      <c r="B411" s="16"/>
      <c r="C411" s="16"/>
      <c r="D411" s="24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x14ac:dyDescent="0.25">
      <c r="A412" s="16"/>
      <c r="B412" s="16"/>
      <c r="C412" s="16"/>
      <c r="D412" s="24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x14ac:dyDescent="0.25">
      <c r="A413" s="16"/>
      <c r="B413" s="16"/>
      <c r="C413" s="16"/>
      <c r="D413" s="24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x14ac:dyDescent="0.25">
      <c r="A414" s="16"/>
      <c r="B414" s="16"/>
      <c r="C414" s="16"/>
      <c r="D414" s="24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x14ac:dyDescent="0.25">
      <c r="A415" s="16"/>
      <c r="B415" s="16"/>
      <c r="C415" s="16"/>
      <c r="D415" s="24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x14ac:dyDescent="0.25">
      <c r="A416" s="16"/>
      <c r="B416" s="16"/>
      <c r="C416" s="16"/>
      <c r="D416" s="24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x14ac:dyDescent="0.25">
      <c r="A417" s="16"/>
      <c r="B417" s="16"/>
      <c r="C417" s="16"/>
      <c r="D417" s="24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x14ac:dyDescent="0.25">
      <c r="A418" s="16"/>
      <c r="B418" s="16"/>
      <c r="C418" s="16"/>
      <c r="D418" s="24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x14ac:dyDescent="0.25">
      <c r="A419" s="16"/>
      <c r="B419" s="16"/>
      <c r="C419" s="16"/>
      <c r="D419" s="24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x14ac:dyDescent="0.25">
      <c r="A420" s="16"/>
      <c r="B420" s="16"/>
      <c r="C420" s="16"/>
      <c r="D420" s="24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x14ac:dyDescent="0.25">
      <c r="A421" s="16"/>
      <c r="B421" s="16"/>
      <c r="C421" s="16"/>
      <c r="D421" s="24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x14ac:dyDescent="0.25">
      <c r="A422" s="16"/>
      <c r="B422" s="16"/>
      <c r="C422" s="16"/>
      <c r="D422" s="24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x14ac:dyDescent="0.25">
      <c r="A423" s="16"/>
      <c r="B423" s="16"/>
      <c r="C423" s="16"/>
      <c r="D423" s="24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x14ac:dyDescent="0.25">
      <c r="A424" s="16"/>
      <c r="B424" s="16"/>
      <c r="C424" s="16"/>
      <c r="D424" s="24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x14ac:dyDescent="0.25">
      <c r="A425" s="16"/>
      <c r="B425" s="16"/>
      <c r="C425" s="16"/>
      <c r="D425" s="24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x14ac:dyDescent="0.25">
      <c r="A426" s="16"/>
      <c r="B426" s="16"/>
      <c r="C426" s="16"/>
      <c r="D426" s="24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x14ac:dyDescent="0.25">
      <c r="A427" s="16"/>
      <c r="B427" s="16"/>
      <c r="C427" s="16"/>
      <c r="D427" s="24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x14ac:dyDescent="0.25">
      <c r="A428" s="16"/>
      <c r="B428" s="16"/>
      <c r="C428" s="16"/>
      <c r="D428" s="24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x14ac:dyDescent="0.25">
      <c r="A429" s="16"/>
      <c r="B429" s="16"/>
      <c r="C429" s="16"/>
      <c r="D429" s="24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x14ac:dyDescent="0.25">
      <c r="A430" s="16"/>
      <c r="B430" s="16"/>
      <c r="C430" s="16"/>
      <c r="D430" s="24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x14ac:dyDescent="0.25">
      <c r="A431" s="16"/>
      <c r="B431" s="16"/>
      <c r="C431" s="16"/>
      <c r="D431" s="24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x14ac:dyDescent="0.25">
      <c r="A432" s="16"/>
      <c r="B432" s="16"/>
      <c r="C432" s="16"/>
      <c r="D432" s="24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x14ac:dyDescent="0.25">
      <c r="A433" s="16"/>
      <c r="B433" s="16"/>
      <c r="C433" s="16"/>
      <c r="D433" s="24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x14ac:dyDescent="0.25">
      <c r="A434" s="16"/>
      <c r="B434" s="16"/>
      <c r="C434" s="16"/>
      <c r="D434" s="24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x14ac:dyDescent="0.25">
      <c r="A435" s="16"/>
      <c r="B435" s="16"/>
      <c r="C435" s="16"/>
      <c r="D435" s="24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x14ac:dyDescent="0.25">
      <c r="A436" s="16"/>
      <c r="B436" s="16"/>
      <c r="C436" s="16"/>
      <c r="D436" s="24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x14ac:dyDescent="0.25">
      <c r="A437" s="16"/>
      <c r="B437" s="16"/>
      <c r="C437" s="16"/>
      <c r="D437" s="24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x14ac:dyDescent="0.25">
      <c r="A438" s="16"/>
      <c r="B438" s="16"/>
      <c r="C438" s="16"/>
      <c r="D438" s="24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x14ac:dyDescent="0.25">
      <c r="A439" s="16"/>
      <c r="B439" s="16"/>
      <c r="C439" s="16"/>
      <c r="D439" s="24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x14ac:dyDescent="0.25">
      <c r="A440" s="16"/>
      <c r="B440" s="16"/>
      <c r="C440" s="16"/>
      <c r="D440" s="24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x14ac:dyDescent="0.25">
      <c r="A441" s="16"/>
      <c r="B441" s="16"/>
      <c r="C441" s="16"/>
      <c r="D441" s="24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x14ac:dyDescent="0.25">
      <c r="A442" s="16"/>
      <c r="B442" s="16"/>
      <c r="C442" s="16"/>
      <c r="D442" s="24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x14ac:dyDescent="0.25">
      <c r="A443" s="16"/>
      <c r="B443" s="16"/>
      <c r="C443" s="16"/>
      <c r="D443" s="24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x14ac:dyDescent="0.25">
      <c r="A444" s="16"/>
      <c r="B444" s="16"/>
      <c r="C444" s="16"/>
      <c r="D444" s="24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x14ac:dyDescent="0.25">
      <c r="A445" s="16"/>
      <c r="B445" s="16"/>
      <c r="C445" s="16"/>
      <c r="D445" s="24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x14ac:dyDescent="0.25">
      <c r="A446" s="16"/>
      <c r="B446" s="16"/>
      <c r="C446" s="16"/>
      <c r="D446" s="24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x14ac:dyDescent="0.25">
      <c r="A447" s="16"/>
      <c r="B447" s="16"/>
      <c r="C447" s="16"/>
      <c r="D447" s="24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x14ac:dyDescent="0.25">
      <c r="A448" s="16"/>
      <c r="B448" s="16"/>
      <c r="C448" s="16"/>
      <c r="D448" s="24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x14ac:dyDescent="0.25">
      <c r="A449" s="16"/>
      <c r="B449" s="16"/>
      <c r="C449" s="16"/>
      <c r="D449" s="24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x14ac:dyDescent="0.25">
      <c r="A450" s="16"/>
      <c r="B450" s="16"/>
      <c r="C450" s="16"/>
      <c r="D450" s="24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x14ac:dyDescent="0.25">
      <c r="A451" s="16"/>
      <c r="B451" s="16"/>
      <c r="C451" s="16"/>
      <c r="D451" s="24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x14ac:dyDescent="0.25">
      <c r="A452" s="16"/>
      <c r="B452" s="16"/>
      <c r="C452" s="16"/>
      <c r="D452" s="24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x14ac:dyDescent="0.25">
      <c r="A453" s="16"/>
      <c r="B453" s="16"/>
      <c r="C453" s="16"/>
      <c r="D453" s="24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x14ac:dyDescent="0.25">
      <c r="A454" s="16"/>
      <c r="B454" s="16"/>
      <c r="C454" s="16"/>
      <c r="D454" s="24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x14ac:dyDescent="0.25">
      <c r="A455" s="16"/>
      <c r="B455" s="16"/>
      <c r="C455" s="16"/>
      <c r="D455" s="24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x14ac:dyDescent="0.25">
      <c r="A456" s="16"/>
      <c r="B456" s="16"/>
      <c r="C456" s="16"/>
      <c r="D456" s="24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x14ac:dyDescent="0.25">
      <c r="A457" s="16"/>
      <c r="B457" s="16"/>
      <c r="C457" s="16"/>
      <c r="D457" s="24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x14ac:dyDescent="0.25">
      <c r="A458" s="16"/>
      <c r="B458" s="16"/>
      <c r="C458" s="16"/>
      <c r="D458" s="24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x14ac:dyDescent="0.25">
      <c r="A459" s="16"/>
      <c r="B459" s="16"/>
      <c r="C459" s="16"/>
      <c r="D459" s="24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x14ac:dyDescent="0.25">
      <c r="A460" s="16"/>
      <c r="B460" s="16"/>
      <c r="C460" s="16"/>
      <c r="D460" s="24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x14ac:dyDescent="0.25">
      <c r="A461" s="16"/>
      <c r="B461" s="16"/>
      <c r="C461" s="16"/>
      <c r="D461" s="24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x14ac:dyDescent="0.25">
      <c r="A462" s="16"/>
      <c r="B462" s="16"/>
      <c r="C462" s="16"/>
      <c r="D462" s="24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x14ac:dyDescent="0.25">
      <c r="A463" s="16"/>
      <c r="B463" s="16"/>
      <c r="C463" s="16"/>
      <c r="D463" s="24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x14ac:dyDescent="0.25">
      <c r="A464" s="16"/>
      <c r="B464" s="16"/>
      <c r="C464" s="16"/>
      <c r="D464" s="24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x14ac:dyDescent="0.25">
      <c r="A465" s="16"/>
      <c r="B465" s="16"/>
      <c r="C465" s="16"/>
      <c r="D465" s="24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x14ac:dyDescent="0.25">
      <c r="A466" s="16"/>
      <c r="B466" s="16"/>
      <c r="C466" s="16"/>
      <c r="D466" s="24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x14ac:dyDescent="0.25">
      <c r="A467" s="16"/>
      <c r="B467" s="16"/>
      <c r="C467" s="16"/>
      <c r="D467" s="24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x14ac:dyDescent="0.25">
      <c r="A468" s="16"/>
      <c r="B468" s="16"/>
      <c r="C468" s="16"/>
      <c r="D468" s="24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x14ac:dyDescent="0.25">
      <c r="A469" s="16"/>
      <c r="B469" s="16"/>
      <c r="C469" s="16"/>
      <c r="D469" s="24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x14ac:dyDescent="0.25">
      <c r="A470" s="16"/>
      <c r="B470" s="16"/>
      <c r="C470" s="16"/>
      <c r="D470" s="24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x14ac:dyDescent="0.25">
      <c r="A471" s="16"/>
      <c r="B471" s="16"/>
      <c r="C471" s="16"/>
      <c r="D471" s="24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x14ac:dyDescent="0.25">
      <c r="A472" s="16"/>
      <c r="B472" s="16"/>
      <c r="C472" s="16"/>
      <c r="D472" s="24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x14ac:dyDescent="0.25">
      <c r="A473" s="16"/>
      <c r="B473" s="16"/>
      <c r="C473" s="16"/>
      <c r="D473" s="24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x14ac:dyDescent="0.25">
      <c r="A474" s="16"/>
      <c r="B474" s="16"/>
      <c r="C474" s="16"/>
      <c r="D474" s="24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x14ac:dyDescent="0.25">
      <c r="A475" s="16"/>
      <c r="B475" s="16"/>
      <c r="C475" s="16"/>
      <c r="D475" s="24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x14ac:dyDescent="0.25">
      <c r="A476" s="16"/>
      <c r="B476" s="16"/>
      <c r="C476" s="16"/>
      <c r="D476" s="24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x14ac:dyDescent="0.25">
      <c r="A477" s="16"/>
      <c r="B477" s="16"/>
      <c r="C477" s="16"/>
      <c r="D477" s="24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x14ac:dyDescent="0.25">
      <c r="A478" s="16"/>
      <c r="B478" s="16"/>
      <c r="C478" s="16"/>
      <c r="D478" s="24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x14ac:dyDescent="0.25">
      <c r="A479" s="16"/>
      <c r="B479" s="16"/>
      <c r="C479" s="16"/>
      <c r="D479" s="24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x14ac:dyDescent="0.25">
      <c r="A480" s="16"/>
      <c r="B480" s="16"/>
      <c r="C480" s="16"/>
      <c r="D480" s="24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x14ac:dyDescent="0.25">
      <c r="A481" s="16"/>
      <c r="B481" s="16"/>
      <c r="C481" s="16"/>
      <c r="D481" s="24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x14ac:dyDescent="0.25">
      <c r="A482" s="16"/>
      <c r="B482" s="16"/>
      <c r="C482" s="16"/>
      <c r="D482" s="24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x14ac:dyDescent="0.25">
      <c r="A483" s="16"/>
      <c r="B483" s="16"/>
      <c r="C483" s="16"/>
      <c r="D483" s="24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x14ac:dyDescent="0.25">
      <c r="A484" s="16"/>
      <c r="B484" s="16"/>
      <c r="C484" s="16"/>
      <c r="D484" s="24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x14ac:dyDescent="0.25">
      <c r="A485" s="16"/>
      <c r="B485" s="16"/>
      <c r="C485" s="16"/>
      <c r="D485" s="24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x14ac:dyDescent="0.25">
      <c r="A486" s="16"/>
      <c r="B486" s="16"/>
      <c r="C486" s="16"/>
      <c r="D486" s="24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x14ac:dyDescent="0.25">
      <c r="A487" s="16"/>
      <c r="B487" s="16"/>
      <c r="C487" s="16"/>
      <c r="D487" s="24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x14ac:dyDescent="0.25">
      <c r="A488" s="16"/>
      <c r="B488" s="16"/>
      <c r="C488" s="16"/>
      <c r="D488" s="24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x14ac:dyDescent="0.25">
      <c r="A489" s="16"/>
      <c r="B489" s="16"/>
      <c r="C489" s="16"/>
      <c r="D489" s="24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x14ac:dyDescent="0.25">
      <c r="A490" s="16"/>
      <c r="B490" s="16"/>
      <c r="C490" s="16"/>
      <c r="D490" s="24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x14ac:dyDescent="0.25">
      <c r="A491" s="16"/>
      <c r="B491" s="16"/>
      <c r="C491" s="16"/>
      <c r="D491" s="24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x14ac:dyDescent="0.25">
      <c r="A492" s="16"/>
      <c r="B492" s="16"/>
      <c r="C492" s="16"/>
      <c r="D492" s="24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x14ac:dyDescent="0.25">
      <c r="A493" s="16"/>
      <c r="B493" s="16"/>
      <c r="C493" s="16"/>
      <c r="D493" s="24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x14ac:dyDescent="0.25">
      <c r="A494" s="16"/>
      <c r="B494" s="16"/>
      <c r="C494" s="16"/>
      <c r="D494" s="24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x14ac:dyDescent="0.25">
      <c r="A495" s="16"/>
      <c r="B495" s="16"/>
      <c r="C495" s="16"/>
      <c r="D495" s="24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x14ac:dyDescent="0.25">
      <c r="A496" s="16"/>
      <c r="B496" s="16"/>
      <c r="C496" s="16"/>
      <c r="D496" s="24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x14ac:dyDescent="0.25">
      <c r="A497" s="16"/>
      <c r="B497" s="16"/>
      <c r="C497" s="16"/>
      <c r="D497" s="24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x14ac:dyDescent="0.25">
      <c r="A498" s="16"/>
      <c r="B498" s="16"/>
      <c r="C498" s="16"/>
      <c r="D498" s="24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x14ac:dyDescent="0.25">
      <c r="A499" s="16"/>
      <c r="B499" s="16"/>
      <c r="C499" s="16"/>
      <c r="D499" s="24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x14ac:dyDescent="0.25">
      <c r="A500" s="16"/>
      <c r="B500" s="16"/>
      <c r="C500" s="16"/>
      <c r="D500" s="24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x14ac:dyDescent="0.25">
      <c r="A501" s="16"/>
      <c r="B501" s="16"/>
      <c r="C501" s="16"/>
      <c r="D501" s="24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x14ac:dyDescent="0.25">
      <c r="A502" s="16"/>
      <c r="B502" s="16"/>
      <c r="C502" s="16"/>
      <c r="D502" s="24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x14ac:dyDescent="0.25">
      <c r="A503" s="16"/>
      <c r="B503" s="16"/>
      <c r="C503" s="16"/>
      <c r="D503" s="24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x14ac:dyDescent="0.25">
      <c r="A504" s="16"/>
      <c r="B504" s="16"/>
      <c r="C504" s="16"/>
      <c r="D504" s="24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x14ac:dyDescent="0.25">
      <c r="A505" s="16"/>
      <c r="B505" s="16"/>
      <c r="C505" s="16"/>
      <c r="D505" s="24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x14ac:dyDescent="0.25">
      <c r="A506" s="16"/>
      <c r="B506" s="16"/>
      <c r="C506" s="16"/>
      <c r="D506" s="24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x14ac:dyDescent="0.25">
      <c r="A507" s="16"/>
      <c r="B507" s="16"/>
      <c r="C507" s="16"/>
      <c r="D507" s="24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x14ac:dyDescent="0.25">
      <c r="A508" s="16"/>
      <c r="B508" s="16"/>
      <c r="C508" s="16"/>
      <c r="D508" s="24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x14ac:dyDescent="0.25">
      <c r="A509" s="16"/>
      <c r="B509" s="16"/>
      <c r="C509" s="16"/>
      <c r="D509" s="24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x14ac:dyDescent="0.25">
      <c r="A510" s="16"/>
      <c r="B510" s="16"/>
      <c r="C510" s="16"/>
      <c r="D510" s="24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x14ac:dyDescent="0.25">
      <c r="A511" s="16"/>
      <c r="B511" s="16"/>
      <c r="C511" s="16"/>
      <c r="D511" s="24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x14ac:dyDescent="0.25">
      <c r="A512" s="16"/>
      <c r="B512" s="16"/>
      <c r="C512" s="16"/>
      <c r="D512" s="24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x14ac:dyDescent="0.25">
      <c r="A513" s="16"/>
      <c r="B513" s="16"/>
      <c r="C513" s="16"/>
      <c r="D513" s="24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x14ac:dyDescent="0.25">
      <c r="A514" s="16"/>
      <c r="B514" s="16"/>
      <c r="C514" s="16"/>
      <c r="D514" s="24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x14ac:dyDescent="0.25">
      <c r="A515" s="16"/>
      <c r="B515" s="16"/>
      <c r="C515" s="16"/>
      <c r="D515" s="24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x14ac:dyDescent="0.25">
      <c r="A516" s="16"/>
      <c r="B516" s="16"/>
      <c r="C516" s="16"/>
      <c r="D516" s="24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</sheetData>
  <mergeCells count="9">
    <mergeCell ref="Q4:Q5"/>
    <mergeCell ref="B4:B7"/>
    <mergeCell ref="E4:I4"/>
    <mergeCell ref="B2:D2"/>
    <mergeCell ref="K4:N4"/>
    <mergeCell ref="C4:C7"/>
    <mergeCell ref="D4:D7"/>
    <mergeCell ref="O4:O5"/>
    <mergeCell ref="P4:P5"/>
  </mergeCells>
  <pageMargins left="0.19685039370078741" right="0.19685039370078741" top="0.19685039370078741" bottom="0.19685039370078741" header="0.11811023622047244" footer="0.19685039370078741"/>
  <pageSetup paperSize="8" scale="41" fitToHeight="0" orientation="landscape" r:id="rId1"/>
  <rowBreaks count="1" manualBreakCount="1">
    <brk id="58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B3:C11"/>
  <sheetViews>
    <sheetView workbookViewId="0">
      <selection activeCell="C6" sqref="C6"/>
    </sheetView>
  </sheetViews>
  <sheetFormatPr defaultRowHeight="15" x14ac:dyDescent="0.25"/>
  <cols>
    <col min="2" max="2" width="16.42578125" customWidth="1"/>
    <col min="3" max="3" width="14.5703125" customWidth="1"/>
  </cols>
  <sheetData>
    <row r="3" spans="2:3" x14ac:dyDescent="0.25">
      <c r="B3" t="s">
        <v>375</v>
      </c>
      <c r="C3" s="2"/>
    </row>
    <row r="4" spans="2:3" x14ac:dyDescent="0.25">
      <c r="B4" t="s">
        <v>4</v>
      </c>
      <c r="C4" s="2">
        <v>36334607</v>
      </c>
    </row>
    <row r="5" spans="2:3" x14ac:dyDescent="0.25">
      <c r="B5" t="s">
        <v>5</v>
      </c>
      <c r="C5" s="2">
        <v>42737512</v>
      </c>
    </row>
    <row r="6" spans="2:3" x14ac:dyDescent="0.25">
      <c r="B6" t="s">
        <v>370</v>
      </c>
      <c r="C6" s="2">
        <f>C8+C9</f>
        <v>21935173</v>
      </c>
    </row>
    <row r="7" spans="2:3" x14ac:dyDescent="0.25">
      <c r="B7" t="s">
        <v>371</v>
      </c>
      <c r="C7" s="2"/>
    </row>
    <row r="8" spans="2:3" x14ac:dyDescent="0.25">
      <c r="B8" t="s">
        <v>372</v>
      </c>
      <c r="C8" s="2">
        <v>12330338</v>
      </c>
    </row>
    <row r="9" spans="2:3" x14ac:dyDescent="0.25">
      <c r="B9" t="s">
        <v>373</v>
      </c>
      <c r="C9" s="2">
        <v>9604835</v>
      </c>
    </row>
    <row r="11" spans="2:3" x14ac:dyDescent="0.25">
      <c r="B11" t="s">
        <v>374</v>
      </c>
      <c r="C11" s="2">
        <f>C4+C5+C6</f>
        <v>101007292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B1:S436"/>
  <sheetViews>
    <sheetView showGridLines="0" topLeftCell="A388" workbookViewId="0">
      <selection activeCell="O411" sqref="O411"/>
    </sheetView>
  </sheetViews>
  <sheetFormatPr defaultColWidth="9.140625" defaultRowHeight="12.75" x14ac:dyDescent="0.2"/>
  <cols>
    <col min="1" max="1" width="2.5703125" style="1" customWidth="1"/>
    <col min="2" max="2" width="13" style="4" customWidth="1"/>
    <col min="3" max="3" width="11.7109375" style="4" customWidth="1"/>
    <col min="4" max="4" width="13.7109375" style="1" customWidth="1"/>
    <col min="5" max="5" width="12.85546875" style="4" customWidth="1"/>
    <col min="6" max="6" width="15.42578125" style="1" customWidth="1"/>
    <col min="7" max="7" width="21" style="88" customWidth="1"/>
    <col min="8" max="8" width="4.7109375" style="88" customWidth="1"/>
    <col min="9" max="9" width="15.140625" style="1" customWidth="1"/>
    <col min="10" max="10" width="15" style="1" bestFit="1" customWidth="1"/>
    <col min="11" max="11" width="17" style="1" customWidth="1"/>
    <col min="12" max="13" width="17.42578125" style="1" customWidth="1"/>
    <col min="14" max="15" width="15.42578125" style="1" customWidth="1"/>
    <col min="16" max="16" width="14.140625" style="1" bestFit="1" customWidth="1"/>
    <col min="17" max="17" width="14.140625" style="1" customWidth="1"/>
    <col min="18" max="18" width="16.42578125" style="1" bestFit="1" customWidth="1"/>
    <col min="19" max="19" width="14.5703125" style="1" customWidth="1"/>
    <col min="20" max="20" width="13.7109375" style="1" customWidth="1"/>
    <col min="21" max="21" width="15.42578125" style="1" customWidth="1"/>
    <col min="22" max="22" width="15.140625" style="1" customWidth="1"/>
    <col min="23" max="23" width="2.7109375" style="1" customWidth="1"/>
    <col min="24" max="16384" width="9.140625" style="1"/>
  </cols>
  <sheetData>
    <row r="1" spans="2:13" ht="4.5" customHeight="1" x14ac:dyDescent="0.2"/>
    <row r="2" spans="2:13" x14ac:dyDescent="0.2">
      <c r="B2" s="140" t="s">
        <v>120</v>
      </c>
      <c r="C2" s="140"/>
      <c r="D2" s="140"/>
      <c r="E2" s="140"/>
      <c r="F2" s="140"/>
      <c r="G2" s="140"/>
      <c r="H2" s="102"/>
      <c r="I2" s="9"/>
      <c r="J2" s="9"/>
      <c r="K2" s="9"/>
      <c r="L2" s="9"/>
      <c r="M2" s="9"/>
    </row>
    <row r="3" spans="2:13" ht="8.25" customHeight="1" x14ac:dyDescent="0.2"/>
    <row r="4" spans="2:13" ht="45" customHeight="1" x14ac:dyDescent="0.2">
      <c r="B4" s="3" t="s">
        <v>29</v>
      </c>
      <c r="C4" s="3" t="s">
        <v>39</v>
      </c>
      <c r="D4" s="3" t="s">
        <v>40</v>
      </c>
      <c r="E4" s="3" t="s">
        <v>43</v>
      </c>
      <c r="F4" s="3" t="s">
        <v>41</v>
      </c>
      <c r="G4" s="3" t="s">
        <v>42</v>
      </c>
      <c r="H4" s="106"/>
    </row>
    <row r="5" spans="2:13" ht="20.100000000000001" customHeight="1" x14ac:dyDescent="0.2">
      <c r="B5" s="127" t="s">
        <v>91</v>
      </c>
      <c r="C5" s="127">
        <v>1</v>
      </c>
      <c r="D5" s="131" t="s">
        <v>89</v>
      </c>
      <c r="E5" s="131" t="s">
        <v>98</v>
      </c>
      <c r="F5" s="80" t="s">
        <v>267</v>
      </c>
      <c r="G5" s="6">
        <v>12119796</v>
      </c>
      <c r="H5" s="103"/>
    </row>
    <row r="6" spans="2:13" ht="20.100000000000001" customHeight="1" x14ac:dyDescent="0.2">
      <c r="B6" s="127"/>
      <c r="C6" s="127"/>
      <c r="D6" s="126"/>
      <c r="E6" s="133"/>
      <c r="F6" s="80" t="s">
        <v>271</v>
      </c>
      <c r="G6" s="6">
        <v>1029949</v>
      </c>
      <c r="H6" s="103"/>
    </row>
    <row r="7" spans="2:13" ht="20.100000000000001" customHeight="1" x14ac:dyDescent="0.2">
      <c r="B7" s="127"/>
      <c r="C7" s="127"/>
      <c r="D7" s="125"/>
      <c r="E7" s="133"/>
      <c r="F7" s="80" t="s">
        <v>277</v>
      </c>
      <c r="G7" s="6">
        <v>50000</v>
      </c>
      <c r="H7" s="103"/>
    </row>
    <row r="8" spans="2:13" ht="20.100000000000001" customHeight="1" x14ac:dyDescent="0.2">
      <c r="B8" s="127"/>
      <c r="C8" s="127"/>
      <c r="D8" s="131" t="s">
        <v>90</v>
      </c>
      <c r="E8" s="133"/>
      <c r="F8" s="80" t="s">
        <v>264</v>
      </c>
      <c r="G8" s="6">
        <v>5600000</v>
      </c>
      <c r="H8" s="103"/>
    </row>
    <row r="9" spans="2:13" ht="20.100000000000001" customHeight="1" x14ac:dyDescent="0.2">
      <c r="B9" s="127"/>
      <c r="C9" s="127"/>
      <c r="D9" s="126"/>
      <c r="E9" s="133"/>
      <c r="F9" s="80" t="s">
        <v>265</v>
      </c>
      <c r="G9" s="6">
        <v>7311628</v>
      </c>
      <c r="H9" s="103"/>
    </row>
    <row r="10" spans="2:13" ht="20.100000000000001" customHeight="1" x14ac:dyDescent="0.2">
      <c r="B10" s="127"/>
      <c r="C10" s="127"/>
      <c r="D10" s="126"/>
      <c r="E10" s="133"/>
      <c r="F10" s="80" t="s">
        <v>266</v>
      </c>
      <c r="G10" s="6">
        <v>1278616</v>
      </c>
      <c r="H10" s="103"/>
    </row>
    <row r="11" spans="2:13" ht="20.100000000000001" customHeight="1" x14ac:dyDescent="0.2">
      <c r="B11" s="127"/>
      <c r="C11" s="127"/>
      <c r="D11" s="126"/>
      <c r="E11" s="133"/>
      <c r="F11" s="80" t="s">
        <v>268</v>
      </c>
      <c r="G11" s="6">
        <v>1713954</v>
      </c>
      <c r="H11" s="103"/>
    </row>
    <row r="12" spans="2:13" ht="20.100000000000001" customHeight="1" x14ac:dyDescent="0.2">
      <c r="B12" s="127"/>
      <c r="C12" s="127"/>
      <c r="D12" s="126"/>
      <c r="E12" s="133"/>
      <c r="F12" s="80" t="s">
        <v>269</v>
      </c>
      <c r="G12" s="6">
        <v>713953</v>
      </c>
      <c r="H12" s="103"/>
    </row>
    <row r="13" spans="2:13" ht="20.100000000000001" customHeight="1" x14ac:dyDescent="0.2">
      <c r="B13" s="127"/>
      <c r="C13" s="127"/>
      <c r="D13" s="126"/>
      <c r="E13" s="133"/>
      <c r="F13" s="80" t="s">
        <v>270</v>
      </c>
      <c r="G13" s="6">
        <v>69654</v>
      </c>
      <c r="H13" s="103"/>
    </row>
    <row r="14" spans="2:13" ht="20.100000000000001" customHeight="1" x14ac:dyDescent="0.2">
      <c r="B14" s="127"/>
      <c r="C14" s="127"/>
      <c r="D14" s="126"/>
      <c r="E14" s="133"/>
      <c r="F14" s="80" t="s">
        <v>272</v>
      </c>
      <c r="G14" s="6">
        <v>2051428</v>
      </c>
      <c r="H14" s="103"/>
    </row>
    <row r="15" spans="2:13" ht="20.100000000000001" customHeight="1" x14ac:dyDescent="0.2">
      <c r="B15" s="127"/>
      <c r="C15" s="127"/>
      <c r="D15" s="126"/>
      <c r="E15" s="133"/>
      <c r="F15" s="80" t="s">
        <v>273</v>
      </c>
      <c r="G15" s="6">
        <v>2051427</v>
      </c>
      <c r="H15" s="103"/>
    </row>
    <row r="16" spans="2:13" ht="20.100000000000001" customHeight="1" x14ac:dyDescent="0.2">
      <c r="B16" s="127"/>
      <c r="C16" s="127"/>
      <c r="D16" s="126"/>
      <c r="E16" s="133"/>
      <c r="F16" s="80" t="s">
        <v>274</v>
      </c>
      <c r="G16" s="6">
        <v>902855</v>
      </c>
      <c r="H16" s="103"/>
    </row>
    <row r="17" spans="2:8" ht="20.100000000000001" customHeight="1" x14ac:dyDescent="0.2">
      <c r="B17" s="127"/>
      <c r="C17" s="127"/>
      <c r="D17" s="126"/>
      <c r="E17" s="133"/>
      <c r="F17" s="80" t="s">
        <v>275</v>
      </c>
      <c r="G17" s="6">
        <v>1002855</v>
      </c>
      <c r="H17" s="103"/>
    </row>
    <row r="18" spans="2:8" ht="20.100000000000001" customHeight="1" x14ac:dyDescent="0.2">
      <c r="B18" s="127"/>
      <c r="C18" s="127"/>
      <c r="D18" s="126"/>
      <c r="E18" s="133"/>
      <c r="F18" s="80" t="s">
        <v>277</v>
      </c>
      <c r="G18" s="6">
        <v>50000</v>
      </c>
      <c r="H18" s="103"/>
    </row>
    <row r="19" spans="2:8" ht="20.100000000000001" customHeight="1" x14ac:dyDescent="0.2">
      <c r="B19" s="127"/>
      <c r="C19" s="127"/>
      <c r="D19" s="126"/>
      <c r="E19" s="133"/>
      <c r="F19" s="80" t="s">
        <v>278</v>
      </c>
      <c r="G19" s="6">
        <v>500000</v>
      </c>
      <c r="H19" s="103"/>
    </row>
    <row r="20" spans="2:8" ht="20.100000000000001" customHeight="1" x14ac:dyDescent="0.2">
      <c r="B20" s="127"/>
      <c r="C20" s="127"/>
      <c r="D20" s="126"/>
      <c r="E20" s="133"/>
      <c r="F20" s="80" t="s">
        <v>279</v>
      </c>
      <c r="G20" s="6">
        <v>500000</v>
      </c>
      <c r="H20" s="103"/>
    </row>
    <row r="21" spans="2:8" ht="20.100000000000001" customHeight="1" x14ac:dyDescent="0.2">
      <c r="B21" s="127"/>
      <c r="C21" s="127"/>
      <c r="D21" s="125"/>
      <c r="E21" s="133"/>
      <c r="F21" s="80" t="s">
        <v>253</v>
      </c>
      <c r="G21" s="6">
        <v>80885</v>
      </c>
      <c r="H21" s="103"/>
    </row>
    <row r="22" spans="2:8" ht="19.5" customHeight="1" x14ac:dyDescent="0.2">
      <c r="B22" s="127"/>
      <c r="C22" s="127"/>
      <c r="D22" s="80" t="s">
        <v>92</v>
      </c>
      <c r="E22" s="133"/>
      <c r="F22" s="80" t="s">
        <v>276</v>
      </c>
      <c r="G22" s="6">
        <v>2800000</v>
      </c>
      <c r="H22" s="103"/>
    </row>
    <row r="23" spans="2:8" ht="20.100000000000001" customHeight="1" x14ac:dyDescent="0.2">
      <c r="B23" s="127"/>
      <c r="C23" s="127"/>
      <c r="D23" s="131" t="s">
        <v>93</v>
      </c>
      <c r="E23" s="131" t="s">
        <v>99</v>
      </c>
      <c r="F23" s="5" t="s">
        <v>241</v>
      </c>
      <c r="G23" s="6">
        <v>18330000</v>
      </c>
      <c r="H23" s="103"/>
    </row>
    <row r="24" spans="2:8" ht="20.100000000000001" customHeight="1" x14ac:dyDescent="0.2">
      <c r="B24" s="127"/>
      <c r="C24" s="127"/>
      <c r="D24" s="133"/>
      <c r="E24" s="133"/>
      <c r="F24" s="5" t="s">
        <v>242</v>
      </c>
      <c r="G24" s="6">
        <v>6110000</v>
      </c>
      <c r="H24" s="103"/>
    </row>
    <row r="25" spans="2:8" ht="20.100000000000001" customHeight="1" x14ac:dyDescent="0.2">
      <c r="B25" s="127"/>
      <c r="C25" s="127"/>
      <c r="D25" s="137" t="s">
        <v>94</v>
      </c>
      <c r="E25" s="137" t="s">
        <v>100</v>
      </c>
      <c r="F25" s="80" t="s">
        <v>264</v>
      </c>
      <c r="G25" s="6">
        <v>642625</v>
      </c>
      <c r="H25" s="103"/>
    </row>
    <row r="26" spans="2:8" ht="20.100000000000001" customHeight="1" x14ac:dyDescent="0.2">
      <c r="B26" s="127"/>
      <c r="C26" s="127"/>
      <c r="D26" s="127"/>
      <c r="E26" s="137"/>
      <c r="F26" s="80" t="s">
        <v>265</v>
      </c>
      <c r="G26" s="6">
        <v>642625</v>
      </c>
      <c r="H26" s="103"/>
    </row>
    <row r="27" spans="2:8" ht="20.100000000000001" customHeight="1" x14ac:dyDescent="0.2">
      <c r="B27" s="127"/>
      <c r="C27" s="127"/>
      <c r="D27" s="127"/>
      <c r="E27" s="137"/>
      <c r="F27" s="80" t="s">
        <v>268</v>
      </c>
      <c r="G27" s="6">
        <v>1013318</v>
      </c>
      <c r="H27" s="103"/>
    </row>
    <row r="28" spans="2:8" ht="20.100000000000001" customHeight="1" x14ac:dyDescent="0.2">
      <c r="B28" s="127"/>
      <c r="C28" s="127"/>
      <c r="D28" s="127"/>
      <c r="E28" s="137"/>
      <c r="F28" s="80" t="s">
        <v>269</v>
      </c>
      <c r="G28" s="6">
        <v>3510656</v>
      </c>
      <c r="H28" s="103"/>
    </row>
    <row r="29" spans="2:8" ht="20.100000000000001" customHeight="1" x14ac:dyDescent="0.2">
      <c r="B29" s="127"/>
      <c r="C29" s="127"/>
      <c r="D29" s="127"/>
      <c r="E29" s="137"/>
      <c r="F29" s="80" t="s">
        <v>280</v>
      </c>
      <c r="G29" s="6">
        <v>4000000</v>
      </c>
      <c r="H29" s="103"/>
    </row>
    <row r="30" spans="2:8" ht="20.100000000000001" customHeight="1" x14ac:dyDescent="0.2">
      <c r="B30" s="127"/>
      <c r="C30" s="127"/>
      <c r="D30" s="127"/>
      <c r="E30" s="137"/>
      <c r="F30" s="80" t="s">
        <v>281</v>
      </c>
      <c r="G30" s="6">
        <v>8000000</v>
      </c>
      <c r="H30" s="103"/>
    </row>
    <row r="31" spans="2:8" ht="20.100000000000001" customHeight="1" x14ac:dyDescent="0.2">
      <c r="B31" s="127"/>
      <c r="C31" s="127"/>
      <c r="D31" s="127"/>
      <c r="E31" s="137"/>
      <c r="F31" s="8" t="s">
        <v>282</v>
      </c>
      <c r="G31" s="6">
        <v>5723653</v>
      </c>
      <c r="H31" s="103"/>
    </row>
    <row r="32" spans="2:8" ht="20.100000000000001" customHeight="1" x14ac:dyDescent="0.2">
      <c r="B32" s="127"/>
      <c r="C32" s="127"/>
      <c r="D32" s="127"/>
      <c r="E32" s="137"/>
      <c r="F32" s="8" t="s">
        <v>283</v>
      </c>
      <c r="G32" s="6">
        <v>6439110</v>
      </c>
      <c r="H32" s="103"/>
    </row>
    <row r="33" spans="2:19" ht="20.100000000000001" customHeight="1" x14ac:dyDescent="0.2">
      <c r="B33" s="127"/>
      <c r="C33" s="127"/>
      <c r="D33" s="127"/>
      <c r="E33" s="137"/>
      <c r="F33" s="8" t="s">
        <v>284</v>
      </c>
      <c r="G33" s="6">
        <v>2575645</v>
      </c>
      <c r="H33" s="103"/>
    </row>
    <row r="34" spans="2:19" ht="20.100000000000001" customHeight="1" x14ac:dyDescent="0.2">
      <c r="B34" s="127"/>
      <c r="C34" s="127"/>
      <c r="D34" s="127"/>
      <c r="E34" s="137"/>
      <c r="F34" s="8" t="s">
        <v>285</v>
      </c>
      <c r="G34" s="6">
        <v>38733960</v>
      </c>
      <c r="H34" s="103"/>
    </row>
    <row r="35" spans="2:19" ht="20.100000000000001" customHeight="1" x14ac:dyDescent="0.2">
      <c r="B35" s="127"/>
      <c r="C35" s="127"/>
      <c r="D35" s="127"/>
      <c r="E35" s="137"/>
      <c r="F35" s="8" t="s">
        <v>277</v>
      </c>
      <c r="G35" s="6">
        <v>5480799</v>
      </c>
      <c r="H35" s="103"/>
    </row>
    <row r="36" spans="2:19" ht="20.100000000000001" customHeight="1" x14ac:dyDescent="0.2">
      <c r="B36" s="127"/>
      <c r="C36" s="127"/>
      <c r="D36" s="127"/>
      <c r="E36" s="137"/>
      <c r="F36" s="8" t="s">
        <v>253</v>
      </c>
      <c r="G36" s="6">
        <v>265577</v>
      </c>
      <c r="H36" s="103"/>
    </row>
    <row r="37" spans="2:19" ht="20.100000000000001" customHeight="1" x14ac:dyDescent="0.2">
      <c r="B37" s="127"/>
      <c r="C37" s="127"/>
      <c r="D37" s="131" t="s">
        <v>95</v>
      </c>
      <c r="E37" s="137"/>
      <c r="F37" s="8" t="s">
        <v>264</v>
      </c>
      <c r="G37" s="6">
        <v>400000</v>
      </c>
      <c r="H37" s="103"/>
    </row>
    <row r="38" spans="2:19" ht="20.100000000000001" customHeight="1" x14ac:dyDescent="0.2">
      <c r="B38" s="127"/>
      <c r="C38" s="127"/>
      <c r="D38" s="126"/>
      <c r="E38" s="137"/>
      <c r="F38" s="8" t="s">
        <v>265</v>
      </c>
      <c r="G38" s="6">
        <v>400000</v>
      </c>
      <c r="H38" s="103"/>
    </row>
    <row r="39" spans="2:19" ht="20.100000000000001" customHeight="1" x14ac:dyDescent="0.2">
      <c r="B39" s="127"/>
      <c r="C39" s="127"/>
      <c r="D39" s="126"/>
      <c r="E39" s="137"/>
      <c r="F39" s="8" t="s">
        <v>268</v>
      </c>
      <c r="G39" s="6">
        <v>497338</v>
      </c>
      <c r="H39" s="103"/>
    </row>
    <row r="40" spans="2:19" ht="20.100000000000001" customHeight="1" x14ac:dyDescent="0.2">
      <c r="B40" s="127"/>
      <c r="C40" s="127"/>
      <c r="D40" s="126"/>
      <c r="E40" s="137"/>
      <c r="F40" s="8" t="s">
        <v>269</v>
      </c>
      <c r="G40" s="6">
        <v>3000000</v>
      </c>
      <c r="H40" s="103"/>
    </row>
    <row r="41" spans="2:19" ht="20.100000000000001" customHeight="1" x14ac:dyDescent="0.2">
      <c r="B41" s="127"/>
      <c r="C41" s="127"/>
      <c r="D41" s="126"/>
      <c r="E41" s="137"/>
      <c r="F41" s="8" t="s">
        <v>280</v>
      </c>
      <c r="G41" s="6">
        <v>1709330</v>
      </c>
      <c r="H41" s="103"/>
    </row>
    <row r="42" spans="2:19" ht="20.100000000000001" customHeight="1" x14ac:dyDescent="0.2">
      <c r="B42" s="127"/>
      <c r="C42" s="127"/>
      <c r="D42" s="126"/>
      <c r="E42" s="137"/>
      <c r="F42" s="8" t="s">
        <v>281</v>
      </c>
      <c r="G42" s="6">
        <v>61180799</v>
      </c>
      <c r="H42" s="103"/>
    </row>
    <row r="43" spans="2:19" ht="20.100000000000001" customHeight="1" x14ac:dyDescent="0.2">
      <c r="B43" s="127"/>
      <c r="C43" s="127"/>
      <c r="D43" s="126"/>
      <c r="E43" s="137"/>
      <c r="F43" s="8" t="s">
        <v>448</v>
      </c>
      <c r="G43" s="6">
        <v>4000000</v>
      </c>
      <c r="H43" s="103"/>
    </row>
    <row r="44" spans="2:19" ht="20.100000000000001" customHeight="1" x14ac:dyDescent="0.2">
      <c r="B44" s="127"/>
      <c r="C44" s="127"/>
      <c r="D44" s="126"/>
      <c r="E44" s="137"/>
      <c r="F44" s="8" t="s">
        <v>285</v>
      </c>
      <c r="G44" s="6">
        <v>20000000</v>
      </c>
      <c r="H44" s="103"/>
    </row>
    <row r="45" spans="2:19" ht="20.100000000000001" customHeight="1" x14ac:dyDescent="0.2">
      <c r="B45" s="127"/>
      <c r="C45" s="127"/>
      <c r="D45" s="126"/>
      <c r="E45" s="137"/>
      <c r="F45" s="8" t="s">
        <v>277</v>
      </c>
      <c r="G45" s="6">
        <v>11836119</v>
      </c>
      <c r="H45" s="103"/>
    </row>
    <row r="46" spans="2:19" ht="20.100000000000001" customHeight="1" x14ac:dyDescent="0.2">
      <c r="B46" s="127"/>
      <c r="C46" s="127"/>
      <c r="D46" s="126"/>
      <c r="E46" s="137"/>
      <c r="F46" s="8" t="s">
        <v>286</v>
      </c>
      <c r="G46" s="6">
        <v>3266856</v>
      </c>
      <c r="H46" s="103"/>
    </row>
    <row r="47" spans="2:19" ht="20.100000000000001" customHeight="1" x14ac:dyDescent="0.25">
      <c r="B47" s="127"/>
      <c r="C47" s="127"/>
      <c r="D47" s="126"/>
      <c r="E47" s="137"/>
      <c r="F47" s="8" t="s">
        <v>287</v>
      </c>
      <c r="G47" s="6">
        <v>2000000</v>
      </c>
      <c r="H47" s="103"/>
      <c r="I47"/>
      <c r="J47"/>
      <c r="K47"/>
      <c r="L47"/>
      <c r="M47"/>
      <c r="N47"/>
      <c r="O47"/>
      <c r="P47"/>
      <c r="Q47"/>
      <c r="R47"/>
      <c r="S47"/>
    </row>
    <row r="48" spans="2:19" ht="20.100000000000001" customHeight="1" x14ac:dyDescent="0.25">
      <c r="B48" s="127"/>
      <c r="C48" s="127"/>
      <c r="D48" s="126"/>
      <c r="E48" s="137"/>
      <c r="F48" s="8" t="s">
        <v>288</v>
      </c>
      <c r="G48" s="6">
        <v>1266856</v>
      </c>
      <c r="H48" s="103"/>
      <c r="I48"/>
      <c r="J48"/>
      <c r="K48"/>
      <c r="L48"/>
      <c r="M48"/>
      <c r="N48"/>
      <c r="O48"/>
      <c r="P48"/>
      <c r="Q48"/>
      <c r="R48"/>
      <c r="S48"/>
    </row>
    <row r="49" spans="2:19" ht="20.100000000000001" customHeight="1" x14ac:dyDescent="0.25">
      <c r="B49" s="127"/>
      <c r="C49" s="127"/>
      <c r="D49" s="125"/>
      <c r="E49" s="137"/>
      <c r="F49" s="8" t="s">
        <v>289</v>
      </c>
      <c r="G49" s="6">
        <v>4000000</v>
      </c>
      <c r="H49" s="103"/>
      <c r="I49"/>
      <c r="J49"/>
      <c r="K49"/>
      <c r="L49"/>
      <c r="M49"/>
      <c r="N49"/>
      <c r="O49"/>
      <c r="P49"/>
      <c r="Q49"/>
      <c r="R49"/>
      <c r="S49"/>
    </row>
    <row r="50" spans="2:19" ht="20.100000000000001" customHeight="1" x14ac:dyDescent="0.25">
      <c r="B50" s="124" t="s">
        <v>96</v>
      </c>
      <c r="C50" s="124">
        <v>2</v>
      </c>
      <c r="D50" s="131" t="s">
        <v>111</v>
      </c>
      <c r="E50" s="124" t="s">
        <v>112</v>
      </c>
      <c r="F50" s="5" t="s">
        <v>295</v>
      </c>
      <c r="G50" s="6">
        <v>9194343</v>
      </c>
      <c r="H50" s="103"/>
      <c r="I50"/>
      <c r="J50"/>
      <c r="K50"/>
      <c r="L50"/>
      <c r="M50"/>
      <c r="N50"/>
      <c r="O50"/>
      <c r="P50"/>
      <c r="Q50"/>
      <c r="R50"/>
      <c r="S50"/>
    </row>
    <row r="51" spans="2:19" ht="20.100000000000001" customHeight="1" x14ac:dyDescent="0.25">
      <c r="B51" s="126"/>
      <c r="C51" s="126"/>
      <c r="D51" s="133"/>
      <c r="E51" s="126"/>
      <c r="F51" s="5" t="s">
        <v>296</v>
      </c>
      <c r="G51" s="6">
        <v>8162680</v>
      </c>
      <c r="H51" s="103"/>
      <c r="I51"/>
      <c r="J51"/>
      <c r="K51"/>
      <c r="L51"/>
      <c r="M51"/>
      <c r="N51"/>
      <c r="O51"/>
      <c r="P51"/>
      <c r="Q51"/>
      <c r="R51"/>
      <c r="S51"/>
    </row>
    <row r="52" spans="2:19" ht="20.100000000000001" customHeight="1" x14ac:dyDescent="0.25">
      <c r="B52" s="126"/>
      <c r="C52" s="126"/>
      <c r="D52" s="133"/>
      <c r="E52" s="126"/>
      <c r="F52" s="5" t="s">
        <v>297</v>
      </c>
      <c r="G52" s="6">
        <v>18635745</v>
      </c>
      <c r="H52" s="103"/>
      <c r="I52"/>
      <c r="J52"/>
      <c r="K52"/>
      <c r="L52"/>
      <c r="M52"/>
      <c r="N52"/>
      <c r="O52"/>
      <c r="P52"/>
      <c r="Q52"/>
      <c r="R52"/>
      <c r="S52"/>
    </row>
    <row r="53" spans="2:19" ht="20.100000000000001" customHeight="1" x14ac:dyDescent="0.25">
      <c r="B53" s="126"/>
      <c r="C53" s="126"/>
      <c r="D53" s="133"/>
      <c r="E53" s="126"/>
      <c r="F53" s="5" t="s">
        <v>298</v>
      </c>
      <c r="G53" s="6">
        <v>18244469</v>
      </c>
      <c r="H53" s="103"/>
      <c r="I53"/>
      <c r="J53"/>
      <c r="K53"/>
      <c r="L53"/>
      <c r="M53"/>
      <c r="N53"/>
      <c r="O53"/>
      <c r="P53"/>
      <c r="Q53"/>
      <c r="R53"/>
      <c r="S53"/>
    </row>
    <row r="54" spans="2:19" ht="20.100000000000001" customHeight="1" x14ac:dyDescent="0.25">
      <c r="B54" s="126"/>
      <c r="C54" s="126"/>
      <c r="D54" s="133"/>
      <c r="E54" s="126"/>
      <c r="F54" s="5" t="s">
        <v>299</v>
      </c>
      <c r="G54" s="6">
        <v>505677</v>
      </c>
      <c r="H54" s="103"/>
      <c r="I54"/>
      <c r="J54"/>
      <c r="K54"/>
      <c r="L54"/>
      <c r="M54"/>
      <c r="N54"/>
      <c r="O54"/>
      <c r="P54"/>
      <c r="Q54"/>
      <c r="R54"/>
      <c r="S54"/>
    </row>
    <row r="55" spans="2:19" ht="20.100000000000001" customHeight="1" x14ac:dyDescent="0.25">
      <c r="B55" s="126"/>
      <c r="C55" s="126"/>
      <c r="D55" s="138"/>
      <c r="E55" s="126"/>
      <c r="F55" s="5" t="s">
        <v>300</v>
      </c>
      <c r="G55" s="6">
        <v>1933307</v>
      </c>
      <c r="H55" s="103"/>
      <c r="I55"/>
      <c r="J55"/>
      <c r="K55"/>
      <c r="L55"/>
      <c r="M55"/>
      <c r="N55"/>
      <c r="O55"/>
      <c r="P55"/>
      <c r="Q55"/>
      <c r="R55"/>
      <c r="S55"/>
    </row>
    <row r="56" spans="2:19" ht="20.100000000000001" customHeight="1" x14ac:dyDescent="0.25">
      <c r="B56" s="126"/>
      <c r="C56" s="126"/>
      <c r="D56" s="124" t="s">
        <v>301</v>
      </c>
      <c r="E56" s="126"/>
      <c r="F56" s="80" t="s">
        <v>295</v>
      </c>
      <c r="G56" s="6">
        <v>5666597</v>
      </c>
      <c r="H56" s="103"/>
      <c r="I56"/>
      <c r="J56"/>
      <c r="K56"/>
      <c r="L56"/>
      <c r="M56"/>
      <c r="N56"/>
      <c r="O56"/>
      <c r="P56"/>
      <c r="Q56"/>
      <c r="R56"/>
      <c r="S56"/>
    </row>
    <row r="57" spans="2:19" ht="20.100000000000001" customHeight="1" x14ac:dyDescent="0.25">
      <c r="B57" s="126"/>
      <c r="C57" s="126"/>
      <c r="D57" s="126"/>
      <c r="E57" s="126"/>
      <c r="F57" s="80" t="s">
        <v>296</v>
      </c>
      <c r="G57" s="6">
        <v>5030401</v>
      </c>
      <c r="H57" s="103"/>
      <c r="I57"/>
      <c r="J57"/>
      <c r="K57"/>
      <c r="L57"/>
      <c r="M57"/>
      <c r="N57"/>
      <c r="O57"/>
      <c r="P57"/>
      <c r="Q57"/>
      <c r="R57"/>
      <c r="S57"/>
    </row>
    <row r="58" spans="2:19" ht="20.100000000000001" customHeight="1" x14ac:dyDescent="0.25">
      <c r="B58" s="126"/>
      <c r="C58" s="126"/>
      <c r="D58" s="126"/>
      <c r="E58" s="126"/>
      <c r="F58" s="80" t="s">
        <v>297</v>
      </c>
      <c r="G58" s="6">
        <v>15671506</v>
      </c>
      <c r="H58" s="103"/>
      <c r="I58"/>
      <c r="J58"/>
      <c r="K58"/>
      <c r="L58"/>
      <c r="M58"/>
      <c r="N58"/>
      <c r="O58"/>
      <c r="P58"/>
      <c r="Q58"/>
      <c r="R58"/>
      <c r="S58"/>
    </row>
    <row r="59" spans="2:19" ht="20.100000000000001" customHeight="1" x14ac:dyDescent="0.25">
      <c r="B59" s="126"/>
      <c r="C59" s="126"/>
      <c r="D59" s="126"/>
      <c r="E59" s="126"/>
      <c r="F59" s="80" t="s">
        <v>298</v>
      </c>
      <c r="G59" s="6">
        <v>15332014</v>
      </c>
      <c r="H59" s="103"/>
      <c r="I59"/>
      <c r="J59"/>
      <c r="K59"/>
      <c r="L59"/>
      <c r="M59"/>
      <c r="N59"/>
      <c r="O59"/>
      <c r="P59"/>
      <c r="Q59"/>
      <c r="R59"/>
      <c r="S59"/>
    </row>
    <row r="60" spans="2:19" ht="20.100000000000001" customHeight="1" x14ac:dyDescent="0.25">
      <c r="B60" s="126"/>
      <c r="C60" s="126"/>
      <c r="D60" s="126"/>
      <c r="E60" s="126"/>
      <c r="F60" s="80" t="s">
        <v>299</v>
      </c>
      <c r="G60" s="6">
        <v>311675</v>
      </c>
      <c r="H60" s="103"/>
      <c r="I60"/>
      <c r="J60"/>
      <c r="K60"/>
      <c r="L60"/>
      <c r="M60"/>
      <c r="N60"/>
      <c r="O60"/>
      <c r="P60"/>
      <c r="Q60"/>
      <c r="R60"/>
      <c r="S60"/>
    </row>
    <row r="61" spans="2:19" ht="20.100000000000001" customHeight="1" x14ac:dyDescent="0.25">
      <c r="B61" s="126"/>
      <c r="C61" s="126"/>
      <c r="D61" s="125"/>
      <c r="E61" s="126"/>
      <c r="F61" s="80" t="s">
        <v>300</v>
      </c>
      <c r="G61" s="6">
        <v>1191598</v>
      </c>
      <c r="H61" s="103"/>
      <c r="I61"/>
      <c r="J61"/>
      <c r="K61"/>
      <c r="L61"/>
      <c r="M61"/>
      <c r="N61"/>
      <c r="O61"/>
      <c r="P61"/>
      <c r="Q61"/>
      <c r="R61"/>
      <c r="S61"/>
    </row>
    <row r="62" spans="2:19" ht="20.100000000000001" customHeight="1" x14ac:dyDescent="0.25">
      <c r="B62" s="126"/>
      <c r="C62" s="126"/>
      <c r="D62" s="124" t="s">
        <v>302</v>
      </c>
      <c r="E62" s="126"/>
      <c r="F62" s="80" t="s">
        <v>286</v>
      </c>
      <c r="G62" s="6">
        <v>5000000</v>
      </c>
      <c r="H62" s="103"/>
      <c r="I62"/>
      <c r="J62"/>
      <c r="K62"/>
      <c r="L62"/>
      <c r="M62"/>
      <c r="N62"/>
      <c r="O62"/>
      <c r="P62"/>
      <c r="Q62"/>
      <c r="R62"/>
      <c r="S62"/>
    </row>
    <row r="63" spans="2:19" ht="20.100000000000001" customHeight="1" x14ac:dyDescent="0.25">
      <c r="B63" s="126"/>
      <c r="C63" s="126"/>
      <c r="D63" s="126"/>
      <c r="E63" s="126"/>
      <c r="F63" s="80" t="s">
        <v>287</v>
      </c>
      <c r="G63" s="6">
        <v>5000000</v>
      </c>
      <c r="H63" s="103"/>
      <c r="I63"/>
      <c r="J63"/>
      <c r="K63"/>
      <c r="L63"/>
      <c r="M63"/>
      <c r="N63"/>
      <c r="O63"/>
      <c r="P63"/>
      <c r="Q63"/>
      <c r="R63"/>
      <c r="S63"/>
    </row>
    <row r="64" spans="2:19" ht="20.100000000000001" customHeight="1" x14ac:dyDescent="0.25">
      <c r="B64" s="126"/>
      <c r="C64" s="126"/>
      <c r="D64" s="126"/>
      <c r="E64" s="126"/>
      <c r="F64" s="80" t="s">
        <v>295</v>
      </c>
      <c r="G64" s="6">
        <v>423390</v>
      </c>
      <c r="H64" s="103"/>
      <c r="I64"/>
      <c r="J64"/>
      <c r="K64"/>
      <c r="L64"/>
      <c r="M64"/>
      <c r="N64"/>
      <c r="O64"/>
      <c r="P64"/>
      <c r="Q64"/>
      <c r="R64"/>
      <c r="S64"/>
    </row>
    <row r="65" spans="2:19" ht="20.100000000000001" customHeight="1" x14ac:dyDescent="0.25">
      <c r="B65" s="126"/>
      <c r="C65" s="126"/>
      <c r="D65" s="126"/>
      <c r="E65" s="126"/>
      <c r="F65" s="80" t="s">
        <v>296</v>
      </c>
      <c r="G65" s="6">
        <v>400000</v>
      </c>
      <c r="H65" s="103"/>
      <c r="I65"/>
      <c r="J65"/>
      <c r="K65"/>
      <c r="L65"/>
      <c r="M65"/>
      <c r="N65"/>
      <c r="O65"/>
      <c r="P65"/>
      <c r="Q65"/>
      <c r="R65"/>
      <c r="S65"/>
    </row>
    <row r="66" spans="2:19" ht="20.100000000000001" customHeight="1" x14ac:dyDescent="0.25">
      <c r="B66" s="126"/>
      <c r="C66" s="126"/>
      <c r="D66" s="126"/>
      <c r="E66" s="126"/>
      <c r="F66" s="80" t="s">
        <v>297</v>
      </c>
      <c r="G66" s="6">
        <v>600000</v>
      </c>
      <c r="H66" s="103"/>
      <c r="I66"/>
      <c r="J66"/>
      <c r="K66"/>
      <c r="L66"/>
      <c r="M66"/>
      <c r="N66"/>
      <c r="O66"/>
      <c r="P66"/>
      <c r="Q66"/>
      <c r="R66"/>
      <c r="S66"/>
    </row>
    <row r="67" spans="2:19" ht="20.100000000000001" customHeight="1" x14ac:dyDescent="0.25">
      <c r="B67" s="126"/>
      <c r="C67" s="126"/>
      <c r="D67" s="126"/>
      <c r="E67" s="126"/>
      <c r="F67" s="80" t="s">
        <v>298</v>
      </c>
      <c r="G67" s="6">
        <v>400000</v>
      </c>
      <c r="H67" s="103"/>
      <c r="I67"/>
      <c r="J67"/>
      <c r="K67"/>
      <c r="L67"/>
      <c r="M67"/>
      <c r="N67"/>
      <c r="O67"/>
      <c r="P67"/>
      <c r="Q67"/>
      <c r="R67"/>
      <c r="S67"/>
    </row>
    <row r="68" spans="2:19" ht="20.100000000000001" customHeight="1" x14ac:dyDescent="0.25">
      <c r="B68" s="126"/>
      <c r="C68" s="126"/>
      <c r="D68" s="126"/>
      <c r="E68" s="126"/>
      <c r="F68" s="80" t="s">
        <v>303</v>
      </c>
      <c r="G68" s="6">
        <v>2000000</v>
      </c>
      <c r="H68" s="103"/>
      <c r="I68"/>
      <c r="J68"/>
      <c r="K68"/>
      <c r="L68"/>
      <c r="M68"/>
      <c r="N68"/>
      <c r="O68"/>
      <c r="P68"/>
      <c r="Q68"/>
      <c r="R68"/>
      <c r="S68"/>
    </row>
    <row r="69" spans="2:19" ht="20.100000000000001" customHeight="1" x14ac:dyDescent="0.25">
      <c r="B69" s="126"/>
      <c r="C69" s="126"/>
      <c r="D69" s="125"/>
      <c r="E69" s="126"/>
      <c r="F69" s="80" t="s">
        <v>44</v>
      </c>
      <c r="G69" s="6">
        <v>8176610</v>
      </c>
      <c r="H69" s="103"/>
      <c r="I69"/>
      <c r="J69"/>
      <c r="K69"/>
      <c r="L69"/>
      <c r="M69"/>
      <c r="N69"/>
      <c r="O69"/>
      <c r="P69"/>
      <c r="Q69"/>
      <c r="R69"/>
      <c r="S69"/>
    </row>
    <row r="70" spans="2:19" ht="20.100000000000001" customHeight="1" x14ac:dyDescent="0.25">
      <c r="B70" s="126"/>
      <c r="C70" s="126"/>
      <c r="D70" s="101" t="s">
        <v>305</v>
      </c>
      <c r="E70" s="125"/>
      <c r="F70" s="80" t="s">
        <v>304</v>
      </c>
      <c r="G70" s="6">
        <v>7742486</v>
      </c>
      <c r="H70" s="103"/>
      <c r="I70"/>
      <c r="J70"/>
      <c r="K70"/>
      <c r="L70"/>
      <c r="M70"/>
      <c r="N70"/>
      <c r="O70"/>
      <c r="P70"/>
      <c r="Q70"/>
      <c r="R70"/>
      <c r="S70"/>
    </row>
    <row r="71" spans="2:19" ht="20.100000000000001" customHeight="1" x14ac:dyDescent="0.25">
      <c r="B71" s="126"/>
      <c r="C71" s="126"/>
      <c r="D71" s="124" t="s">
        <v>203</v>
      </c>
      <c r="E71" s="124" t="s">
        <v>204</v>
      </c>
      <c r="F71" s="80" t="s">
        <v>212</v>
      </c>
      <c r="G71" s="6">
        <v>4548438</v>
      </c>
      <c r="H71" s="103"/>
      <c r="I71"/>
      <c r="J71"/>
      <c r="K71"/>
      <c r="L71"/>
      <c r="M71"/>
      <c r="N71"/>
      <c r="O71"/>
      <c r="P71"/>
      <c r="Q71"/>
      <c r="R71"/>
      <c r="S71"/>
    </row>
    <row r="72" spans="2:19" ht="20.100000000000001" customHeight="1" x14ac:dyDescent="0.25">
      <c r="B72" s="126"/>
      <c r="C72" s="126"/>
      <c r="D72" s="126"/>
      <c r="E72" s="126"/>
      <c r="F72" s="80" t="s">
        <v>213</v>
      </c>
      <c r="G72" s="6">
        <v>57595916</v>
      </c>
      <c r="H72" s="103"/>
      <c r="I72"/>
      <c r="J72"/>
      <c r="K72"/>
      <c r="L72"/>
      <c r="M72"/>
      <c r="N72"/>
      <c r="O72"/>
      <c r="P72"/>
      <c r="Q72"/>
      <c r="R72"/>
      <c r="S72"/>
    </row>
    <row r="73" spans="2:19" ht="20.100000000000001" customHeight="1" x14ac:dyDescent="0.25">
      <c r="B73" s="126"/>
      <c r="C73" s="126"/>
      <c r="D73" s="126"/>
      <c r="E73" s="126"/>
      <c r="F73" s="80" t="s">
        <v>214</v>
      </c>
      <c r="G73" s="6">
        <v>1084175</v>
      </c>
      <c r="H73" s="103"/>
      <c r="I73"/>
      <c r="J73"/>
      <c r="K73"/>
      <c r="L73"/>
      <c r="M73"/>
      <c r="N73"/>
      <c r="O73"/>
      <c r="P73"/>
      <c r="Q73"/>
      <c r="R73"/>
      <c r="S73"/>
    </row>
    <row r="74" spans="2:19" ht="20.100000000000001" customHeight="1" x14ac:dyDescent="0.25">
      <c r="B74" s="126"/>
      <c r="C74" s="126"/>
      <c r="D74" s="126"/>
      <c r="E74" s="126"/>
      <c r="F74" s="80" t="s">
        <v>215</v>
      </c>
      <c r="G74" s="6">
        <v>722783</v>
      </c>
      <c r="H74" s="103"/>
      <c r="I74"/>
      <c r="J74"/>
      <c r="K74"/>
      <c r="L74"/>
      <c r="M74"/>
      <c r="N74"/>
      <c r="O74"/>
      <c r="P74"/>
      <c r="Q74"/>
      <c r="R74"/>
      <c r="S74"/>
    </row>
    <row r="75" spans="2:19" ht="20.100000000000001" customHeight="1" x14ac:dyDescent="0.25">
      <c r="B75" s="126"/>
      <c r="C75" s="126"/>
      <c r="D75" s="125"/>
      <c r="E75" s="126"/>
      <c r="F75" s="80" t="s">
        <v>216</v>
      </c>
      <c r="G75" s="6">
        <v>995352</v>
      </c>
      <c r="H75" s="103"/>
      <c r="I75"/>
      <c r="J75"/>
      <c r="K75"/>
      <c r="L75"/>
      <c r="M75"/>
      <c r="N75"/>
      <c r="O75"/>
      <c r="P75"/>
      <c r="Q75"/>
      <c r="R75"/>
      <c r="S75"/>
    </row>
    <row r="76" spans="2:19" ht="20.100000000000001" customHeight="1" x14ac:dyDescent="0.25">
      <c r="B76" s="126"/>
      <c r="C76" s="126"/>
      <c r="D76" s="124" t="s">
        <v>205</v>
      </c>
      <c r="E76" s="126"/>
      <c r="F76" s="80" t="s">
        <v>212</v>
      </c>
      <c r="G76" s="6">
        <v>1947742</v>
      </c>
      <c r="H76" s="103"/>
      <c r="I76"/>
      <c r="J76"/>
      <c r="K76"/>
      <c r="L76"/>
      <c r="M76"/>
      <c r="N76"/>
      <c r="O76"/>
      <c r="P76"/>
      <c r="Q76"/>
      <c r="R76"/>
      <c r="S76"/>
    </row>
    <row r="77" spans="2:19" ht="20.100000000000001" customHeight="1" x14ac:dyDescent="0.25">
      <c r="B77" s="126"/>
      <c r="C77" s="126"/>
      <c r="D77" s="126"/>
      <c r="E77" s="126"/>
      <c r="F77" s="80" t="s">
        <v>213</v>
      </c>
      <c r="G77" s="6">
        <v>12531455</v>
      </c>
      <c r="H77" s="103"/>
      <c r="I77"/>
      <c r="J77"/>
      <c r="K77"/>
      <c r="L77"/>
      <c r="M77"/>
      <c r="N77"/>
      <c r="O77"/>
      <c r="P77"/>
      <c r="Q77"/>
      <c r="R77"/>
      <c r="S77"/>
    </row>
    <row r="78" spans="2:19" ht="20.100000000000001" customHeight="1" x14ac:dyDescent="0.25">
      <c r="B78" s="126"/>
      <c r="C78" s="126"/>
      <c r="D78" s="126"/>
      <c r="E78" s="126"/>
      <c r="F78" s="80" t="s">
        <v>214</v>
      </c>
      <c r="G78" s="6">
        <v>464268</v>
      </c>
      <c r="H78" s="103"/>
      <c r="I78"/>
      <c r="J78"/>
      <c r="K78"/>
      <c r="L78"/>
      <c r="M78"/>
      <c r="N78"/>
      <c r="O78"/>
      <c r="P78"/>
      <c r="Q78"/>
      <c r="R78"/>
      <c r="S78"/>
    </row>
    <row r="79" spans="2:19" ht="20.100000000000001" customHeight="1" x14ac:dyDescent="0.25">
      <c r="B79" s="126"/>
      <c r="C79" s="126"/>
      <c r="D79" s="126"/>
      <c r="E79" s="126"/>
      <c r="F79" s="80" t="s">
        <v>215</v>
      </c>
      <c r="G79" s="6">
        <v>309512</v>
      </c>
      <c r="H79" s="103"/>
      <c r="I79"/>
      <c r="J79"/>
      <c r="K79"/>
      <c r="L79"/>
      <c r="M79"/>
      <c r="N79"/>
      <c r="O79"/>
      <c r="P79"/>
      <c r="Q79"/>
      <c r="R79"/>
      <c r="S79"/>
    </row>
    <row r="80" spans="2:19" ht="20.100000000000001" customHeight="1" x14ac:dyDescent="0.25">
      <c r="B80" s="126"/>
      <c r="C80" s="126"/>
      <c r="D80" s="125"/>
      <c r="E80" s="126"/>
      <c r="F80" s="80" t="s">
        <v>216</v>
      </c>
      <c r="G80" s="6">
        <v>426232</v>
      </c>
      <c r="H80" s="103"/>
      <c r="I80"/>
      <c r="J80"/>
      <c r="K80"/>
      <c r="L80"/>
      <c r="M80"/>
      <c r="N80"/>
      <c r="O80"/>
      <c r="P80"/>
      <c r="Q80"/>
      <c r="R80"/>
      <c r="S80"/>
    </row>
    <row r="81" spans="2:19" ht="20.100000000000001" customHeight="1" x14ac:dyDescent="0.25">
      <c r="B81" s="126"/>
      <c r="C81" s="126"/>
      <c r="D81" s="124" t="s">
        <v>206</v>
      </c>
      <c r="E81" s="126"/>
      <c r="F81" s="80" t="s">
        <v>212</v>
      </c>
      <c r="G81" s="6">
        <v>2540533</v>
      </c>
      <c r="H81" s="103"/>
      <c r="I81"/>
      <c r="J81"/>
      <c r="K81"/>
      <c r="L81"/>
      <c r="M81"/>
      <c r="N81"/>
      <c r="O81"/>
      <c r="P81"/>
      <c r="Q81"/>
      <c r="R81"/>
      <c r="S81"/>
    </row>
    <row r="82" spans="2:19" ht="20.100000000000001" customHeight="1" x14ac:dyDescent="0.25">
      <c r="B82" s="126"/>
      <c r="C82" s="126"/>
      <c r="D82" s="126"/>
      <c r="E82" s="126"/>
      <c r="F82" s="80" t="s">
        <v>213</v>
      </c>
      <c r="G82" s="6">
        <v>25894234</v>
      </c>
      <c r="H82" s="103"/>
      <c r="I82"/>
      <c r="J82"/>
      <c r="K82"/>
      <c r="L82"/>
      <c r="M82"/>
      <c r="N82"/>
      <c r="O82"/>
      <c r="P82"/>
      <c r="Q82"/>
      <c r="R82"/>
      <c r="S82"/>
    </row>
    <row r="83" spans="2:19" ht="20.100000000000001" customHeight="1" x14ac:dyDescent="0.25">
      <c r="B83" s="126"/>
      <c r="C83" s="126"/>
      <c r="D83" s="126"/>
      <c r="E83" s="126"/>
      <c r="F83" s="80" t="s">
        <v>214</v>
      </c>
      <c r="G83" s="6">
        <v>605566</v>
      </c>
      <c r="H83" s="103"/>
      <c r="I83"/>
      <c r="J83"/>
      <c r="K83"/>
      <c r="L83"/>
      <c r="M83"/>
      <c r="N83"/>
      <c r="O83"/>
      <c r="P83"/>
      <c r="Q83"/>
      <c r="R83"/>
      <c r="S83"/>
    </row>
    <row r="84" spans="2:19" ht="20.100000000000001" customHeight="1" x14ac:dyDescent="0.25">
      <c r="B84" s="126"/>
      <c r="C84" s="126"/>
      <c r="D84" s="126"/>
      <c r="E84" s="126"/>
      <c r="F84" s="80" t="s">
        <v>215</v>
      </c>
      <c r="G84" s="6">
        <v>403711</v>
      </c>
      <c r="H84" s="103"/>
      <c r="I84"/>
      <c r="J84"/>
      <c r="K84"/>
      <c r="L84"/>
      <c r="M84"/>
      <c r="N84"/>
      <c r="O84"/>
      <c r="P84"/>
      <c r="Q84"/>
      <c r="R84"/>
      <c r="S84"/>
    </row>
    <row r="85" spans="2:19" ht="20.100000000000001" customHeight="1" x14ac:dyDescent="0.25">
      <c r="B85" s="126"/>
      <c r="C85" s="126"/>
      <c r="D85" s="125"/>
      <c r="E85" s="125"/>
      <c r="F85" s="80" t="s">
        <v>216</v>
      </c>
      <c r="G85" s="6">
        <v>555956</v>
      </c>
      <c r="H85" s="103"/>
      <c r="I85"/>
      <c r="J85"/>
      <c r="K85"/>
      <c r="L85"/>
      <c r="M85"/>
      <c r="N85"/>
      <c r="O85"/>
      <c r="P85"/>
      <c r="Q85"/>
      <c r="R85"/>
      <c r="S85"/>
    </row>
    <row r="86" spans="2:19" ht="20.100000000000001" customHeight="1" x14ac:dyDescent="0.25">
      <c r="B86" s="126"/>
      <c r="C86" s="126"/>
      <c r="D86" s="124" t="s">
        <v>207</v>
      </c>
      <c r="E86" s="124" t="s">
        <v>211</v>
      </c>
      <c r="F86" s="5" t="s">
        <v>210</v>
      </c>
      <c r="G86" s="6">
        <v>8451878</v>
      </c>
      <c r="H86" s="103"/>
      <c r="I86"/>
      <c r="J86"/>
      <c r="K86"/>
      <c r="L86"/>
      <c r="M86"/>
      <c r="N86"/>
      <c r="O86"/>
      <c r="P86"/>
      <c r="Q86"/>
      <c r="R86"/>
      <c r="S86"/>
    </row>
    <row r="87" spans="2:19" ht="20.100000000000001" customHeight="1" x14ac:dyDescent="0.25">
      <c r="B87" s="126"/>
      <c r="C87" s="126"/>
      <c r="D87" s="126"/>
      <c r="E87" s="126"/>
      <c r="F87" s="5" t="s">
        <v>209</v>
      </c>
      <c r="G87" s="6">
        <v>7904873</v>
      </c>
      <c r="H87" s="103"/>
      <c r="I87"/>
      <c r="J87"/>
      <c r="K87"/>
      <c r="L87"/>
      <c r="M87"/>
      <c r="N87"/>
      <c r="O87"/>
      <c r="P87"/>
      <c r="Q87"/>
      <c r="R87"/>
      <c r="S87"/>
    </row>
    <row r="88" spans="2:19" ht="20.100000000000001" customHeight="1" x14ac:dyDescent="0.25">
      <c r="B88" s="126"/>
      <c r="C88" s="126"/>
      <c r="D88" s="125"/>
      <c r="E88" s="126"/>
      <c r="F88" s="5" t="s">
        <v>208</v>
      </c>
      <c r="G88" s="6">
        <v>7754788</v>
      </c>
      <c r="H88" s="103"/>
      <c r="I88"/>
      <c r="J88"/>
      <c r="K88"/>
      <c r="L88"/>
      <c r="M88"/>
      <c r="N88"/>
      <c r="O88"/>
      <c r="P88"/>
      <c r="Q88"/>
      <c r="R88"/>
      <c r="S88"/>
    </row>
    <row r="89" spans="2:19" ht="20.100000000000001" customHeight="1" x14ac:dyDescent="0.25">
      <c r="B89" s="126"/>
      <c r="C89" s="126"/>
      <c r="D89" s="124" t="s">
        <v>306</v>
      </c>
      <c r="E89" s="126"/>
      <c r="F89" s="80" t="s">
        <v>210</v>
      </c>
      <c r="G89" s="6">
        <v>1731722</v>
      </c>
      <c r="H89" s="103"/>
      <c r="I89"/>
      <c r="J89"/>
      <c r="K89"/>
      <c r="L89"/>
      <c r="M89"/>
      <c r="N89"/>
      <c r="O89"/>
      <c r="P89"/>
      <c r="Q89"/>
      <c r="R89"/>
      <c r="S89"/>
    </row>
    <row r="90" spans="2:19" ht="20.100000000000001" customHeight="1" x14ac:dyDescent="0.25">
      <c r="B90" s="126"/>
      <c r="C90" s="126"/>
      <c r="D90" s="126"/>
      <c r="E90" s="126"/>
      <c r="F90" s="80" t="s">
        <v>209</v>
      </c>
      <c r="G90" s="6">
        <v>1658864</v>
      </c>
      <c r="H90" s="103"/>
      <c r="I90"/>
      <c r="J90"/>
      <c r="K90"/>
      <c r="L90"/>
      <c r="M90"/>
      <c r="N90"/>
      <c r="O90"/>
      <c r="P90"/>
      <c r="Q90"/>
      <c r="R90"/>
      <c r="S90"/>
    </row>
    <row r="91" spans="2:19" ht="20.100000000000001" customHeight="1" x14ac:dyDescent="0.25">
      <c r="B91" s="126"/>
      <c r="C91" s="126"/>
      <c r="D91" s="125"/>
      <c r="E91" s="125"/>
      <c r="F91" s="80" t="s">
        <v>208</v>
      </c>
      <c r="G91" s="6">
        <v>1638914</v>
      </c>
      <c r="H91" s="103"/>
      <c r="I91"/>
      <c r="J91"/>
      <c r="K91"/>
      <c r="L91"/>
      <c r="M91"/>
      <c r="N91"/>
      <c r="O91"/>
      <c r="P91"/>
      <c r="Q91"/>
      <c r="R91"/>
      <c r="S91"/>
    </row>
    <row r="92" spans="2:19" ht="20.100000000000001" customHeight="1" x14ac:dyDescent="0.25">
      <c r="B92" s="126"/>
      <c r="C92" s="126"/>
      <c r="D92" s="124" t="s">
        <v>307</v>
      </c>
      <c r="E92" s="124" t="s">
        <v>308</v>
      </c>
      <c r="F92" s="80" t="s">
        <v>311</v>
      </c>
      <c r="G92" s="6">
        <v>2030000</v>
      </c>
      <c r="H92" s="103"/>
      <c r="I92"/>
      <c r="J92"/>
      <c r="K92"/>
      <c r="L92"/>
      <c r="M92"/>
      <c r="N92"/>
      <c r="O92"/>
      <c r="P92"/>
      <c r="Q92"/>
      <c r="R92"/>
      <c r="S92"/>
    </row>
    <row r="93" spans="2:19" ht="20.100000000000001" customHeight="1" x14ac:dyDescent="0.25">
      <c r="B93" s="126"/>
      <c r="C93" s="126"/>
      <c r="D93" s="126"/>
      <c r="E93" s="126"/>
      <c r="F93" s="80" t="s">
        <v>312</v>
      </c>
      <c r="G93" s="6">
        <v>290000</v>
      </c>
      <c r="H93" s="103"/>
      <c r="I93"/>
      <c r="J93"/>
      <c r="K93"/>
      <c r="L93"/>
      <c r="M93"/>
      <c r="N93"/>
      <c r="O93"/>
      <c r="P93"/>
      <c r="Q93"/>
      <c r="R93"/>
      <c r="S93"/>
    </row>
    <row r="94" spans="2:19" ht="20.100000000000001" customHeight="1" x14ac:dyDescent="0.25">
      <c r="B94" s="126"/>
      <c r="C94" s="126"/>
      <c r="D94" s="126"/>
      <c r="E94" s="126"/>
      <c r="F94" s="80" t="s">
        <v>309</v>
      </c>
      <c r="G94" s="6">
        <v>7099221</v>
      </c>
      <c r="H94" s="103"/>
      <c r="I94"/>
      <c r="J94"/>
      <c r="K94"/>
      <c r="L94"/>
      <c r="M94"/>
      <c r="N94"/>
      <c r="O94"/>
      <c r="P94"/>
      <c r="Q94"/>
      <c r="R94"/>
      <c r="S94"/>
    </row>
    <row r="95" spans="2:19" ht="20.100000000000001" customHeight="1" x14ac:dyDescent="0.25">
      <c r="B95" s="126"/>
      <c r="C95" s="126"/>
      <c r="D95" s="125"/>
      <c r="E95" s="126"/>
      <c r="F95" s="80" t="s">
        <v>310</v>
      </c>
      <c r="G95" s="6">
        <v>14580779</v>
      </c>
      <c r="H95" s="103"/>
      <c r="I95"/>
      <c r="J95"/>
      <c r="K95"/>
      <c r="L95"/>
      <c r="M95"/>
      <c r="N95"/>
      <c r="O95"/>
      <c r="P95"/>
      <c r="Q95"/>
      <c r="R95"/>
      <c r="S95"/>
    </row>
    <row r="96" spans="2:19" ht="20.100000000000001" customHeight="1" x14ac:dyDescent="0.25">
      <c r="B96" s="126"/>
      <c r="C96" s="126"/>
      <c r="D96" s="124" t="s">
        <v>313</v>
      </c>
      <c r="E96" s="126"/>
      <c r="F96" s="80" t="s">
        <v>311</v>
      </c>
      <c r="G96" s="6">
        <v>1470000</v>
      </c>
      <c r="H96" s="103"/>
      <c r="I96"/>
      <c r="J96"/>
      <c r="K96"/>
      <c r="L96"/>
      <c r="M96"/>
      <c r="N96"/>
      <c r="O96"/>
      <c r="P96"/>
      <c r="Q96"/>
      <c r="R96"/>
      <c r="S96"/>
    </row>
    <row r="97" spans="2:19" ht="20.100000000000001" customHeight="1" x14ac:dyDescent="0.25">
      <c r="B97" s="126"/>
      <c r="C97" s="126"/>
      <c r="D97" s="126"/>
      <c r="E97" s="126"/>
      <c r="F97" s="80" t="s">
        <v>312</v>
      </c>
      <c r="G97" s="6">
        <v>210000</v>
      </c>
      <c r="H97" s="103"/>
      <c r="I97"/>
      <c r="J97"/>
      <c r="K97"/>
      <c r="L97"/>
      <c r="M97"/>
      <c r="N97"/>
      <c r="O97"/>
      <c r="P97"/>
      <c r="Q97"/>
      <c r="R97"/>
      <c r="S97"/>
    </row>
    <row r="98" spans="2:19" ht="20.100000000000001" customHeight="1" x14ac:dyDescent="0.25">
      <c r="B98" s="126"/>
      <c r="C98" s="126"/>
      <c r="D98" s="126"/>
      <c r="E98" s="126"/>
      <c r="F98" s="80" t="s">
        <v>309</v>
      </c>
      <c r="G98" s="6">
        <v>2980604</v>
      </c>
      <c r="H98" s="103"/>
      <c r="I98"/>
      <c r="J98"/>
      <c r="K98"/>
      <c r="L98"/>
      <c r="M98"/>
      <c r="N98"/>
      <c r="O98"/>
      <c r="P98"/>
      <c r="Q98"/>
      <c r="R98"/>
      <c r="S98"/>
    </row>
    <row r="99" spans="2:19" ht="20.100000000000001" customHeight="1" x14ac:dyDescent="0.25">
      <c r="B99" s="126"/>
      <c r="C99" s="126"/>
      <c r="D99" s="125"/>
      <c r="E99" s="126"/>
      <c r="F99" s="80" t="s">
        <v>310</v>
      </c>
      <c r="G99" s="6">
        <v>5419221</v>
      </c>
      <c r="H99" s="103"/>
      <c r="I99"/>
      <c r="J99"/>
      <c r="K99"/>
      <c r="L99"/>
      <c r="M99"/>
      <c r="N99"/>
      <c r="O99"/>
      <c r="P99"/>
      <c r="Q99"/>
      <c r="R99"/>
      <c r="S99"/>
    </row>
    <row r="100" spans="2:19" ht="20.100000000000001" customHeight="1" x14ac:dyDescent="0.25">
      <c r="B100" s="126"/>
      <c r="C100" s="126"/>
      <c r="D100" s="124" t="s">
        <v>314</v>
      </c>
      <c r="E100" s="126"/>
      <c r="F100" s="80" t="s">
        <v>311</v>
      </c>
      <c r="G100" s="6">
        <v>2500000</v>
      </c>
      <c r="H100" s="103"/>
      <c r="I100"/>
      <c r="J100"/>
      <c r="K100"/>
      <c r="L100"/>
      <c r="M100"/>
      <c r="N100"/>
      <c r="O100"/>
      <c r="P100"/>
      <c r="Q100"/>
      <c r="R100"/>
      <c r="S100"/>
    </row>
    <row r="101" spans="2:19" ht="20.100000000000001" customHeight="1" x14ac:dyDescent="0.25">
      <c r="B101" s="126"/>
      <c r="C101" s="126"/>
      <c r="D101" s="126"/>
      <c r="E101" s="126"/>
      <c r="F101" s="80" t="s">
        <v>312</v>
      </c>
      <c r="G101" s="6">
        <v>1500000</v>
      </c>
      <c r="H101" s="103"/>
      <c r="I101"/>
      <c r="J101"/>
      <c r="K101"/>
      <c r="L101"/>
      <c r="M101"/>
      <c r="N101"/>
      <c r="O101"/>
      <c r="P101"/>
      <c r="Q101"/>
      <c r="R101"/>
      <c r="S101"/>
    </row>
    <row r="102" spans="2:19" ht="20.100000000000001" customHeight="1" x14ac:dyDescent="0.25">
      <c r="B102" s="126"/>
      <c r="C102" s="126"/>
      <c r="D102" s="125"/>
      <c r="E102" s="125"/>
      <c r="F102" s="80" t="s">
        <v>289</v>
      </c>
      <c r="G102" s="6">
        <v>3660000</v>
      </c>
      <c r="H102" s="103"/>
      <c r="I102"/>
      <c r="J102"/>
      <c r="K102"/>
      <c r="L102"/>
      <c r="M102"/>
      <c r="N102"/>
      <c r="O102"/>
      <c r="P102"/>
      <c r="Q102"/>
      <c r="R102"/>
      <c r="S102"/>
    </row>
    <row r="103" spans="2:19" ht="20.100000000000001" customHeight="1" x14ac:dyDescent="0.25">
      <c r="B103" s="126"/>
      <c r="C103" s="126"/>
      <c r="D103" s="143" t="s">
        <v>340</v>
      </c>
      <c r="E103" s="124" t="s">
        <v>353</v>
      </c>
      <c r="F103" s="80" t="s">
        <v>299</v>
      </c>
      <c r="G103" s="6">
        <v>500000</v>
      </c>
      <c r="H103" s="103"/>
      <c r="I103"/>
      <c r="J103"/>
      <c r="K103"/>
      <c r="L103"/>
      <c r="M103"/>
      <c r="N103"/>
      <c r="O103"/>
      <c r="P103"/>
      <c r="Q103"/>
      <c r="R103"/>
      <c r="S103"/>
    </row>
    <row r="104" spans="2:19" ht="20.100000000000001" customHeight="1" x14ac:dyDescent="0.25">
      <c r="B104" s="126"/>
      <c r="C104" s="126"/>
      <c r="D104" s="143"/>
      <c r="E104" s="126"/>
      <c r="F104" s="80" t="s">
        <v>341</v>
      </c>
      <c r="G104" s="6">
        <v>15083983</v>
      </c>
      <c r="H104" s="103"/>
      <c r="I104"/>
      <c r="J104"/>
      <c r="K104"/>
      <c r="L104"/>
      <c r="M104"/>
      <c r="N104"/>
      <c r="O104"/>
      <c r="P104"/>
      <c r="Q104"/>
      <c r="R104"/>
      <c r="S104"/>
    </row>
    <row r="105" spans="2:19" ht="20.100000000000001" customHeight="1" x14ac:dyDescent="0.25">
      <c r="B105" s="126"/>
      <c r="C105" s="126"/>
      <c r="D105" s="143"/>
      <c r="E105" s="126"/>
      <c r="F105" s="80" t="s">
        <v>342</v>
      </c>
      <c r="G105" s="6">
        <v>5500000</v>
      </c>
      <c r="H105" s="103"/>
      <c r="I105"/>
      <c r="J105"/>
      <c r="K105"/>
      <c r="L105"/>
      <c r="M105"/>
      <c r="N105"/>
      <c r="O105"/>
      <c r="P105"/>
      <c r="Q105"/>
      <c r="R105"/>
      <c r="S105"/>
    </row>
    <row r="106" spans="2:19" ht="20.100000000000001" customHeight="1" x14ac:dyDescent="0.25">
      <c r="B106" s="126"/>
      <c r="C106" s="126"/>
      <c r="D106" s="143"/>
      <c r="E106" s="126"/>
      <c r="F106" s="80" t="s">
        <v>343</v>
      </c>
      <c r="G106" s="6">
        <v>15000000</v>
      </c>
      <c r="H106" s="103"/>
      <c r="I106"/>
      <c r="J106"/>
      <c r="K106"/>
      <c r="L106"/>
      <c r="M106"/>
      <c r="N106"/>
      <c r="O106"/>
      <c r="P106"/>
      <c r="Q106"/>
      <c r="R106"/>
      <c r="S106"/>
    </row>
    <row r="107" spans="2:19" ht="20.100000000000001" customHeight="1" x14ac:dyDescent="0.25">
      <c r="B107" s="126"/>
      <c r="C107" s="126"/>
      <c r="D107" s="143"/>
      <c r="E107" s="126"/>
      <c r="F107" s="80" t="s">
        <v>288</v>
      </c>
      <c r="G107" s="6">
        <v>1500000</v>
      </c>
      <c r="H107" s="103"/>
      <c r="I107"/>
      <c r="J107"/>
      <c r="K107"/>
      <c r="L107"/>
      <c r="M107"/>
      <c r="N107"/>
      <c r="O107"/>
      <c r="P107"/>
      <c r="Q107"/>
      <c r="R107"/>
      <c r="S107"/>
    </row>
    <row r="108" spans="2:19" ht="20.100000000000001" customHeight="1" x14ac:dyDescent="0.25">
      <c r="B108" s="126"/>
      <c r="C108" s="126"/>
      <c r="D108" s="143"/>
      <c r="E108" s="126"/>
      <c r="F108" s="80" t="s">
        <v>289</v>
      </c>
      <c r="G108" s="6">
        <v>9780000</v>
      </c>
      <c r="H108" s="103"/>
      <c r="I108"/>
      <c r="J108"/>
      <c r="K108"/>
      <c r="L108"/>
      <c r="M108"/>
      <c r="N108"/>
      <c r="O108"/>
      <c r="P108"/>
      <c r="Q108"/>
      <c r="R108"/>
      <c r="S108"/>
    </row>
    <row r="109" spans="2:19" ht="20.100000000000001" customHeight="1" x14ac:dyDescent="0.25">
      <c r="B109" s="126"/>
      <c r="C109" s="126"/>
      <c r="D109" s="143"/>
      <c r="E109" s="126"/>
      <c r="F109" s="80" t="s">
        <v>253</v>
      </c>
      <c r="G109" s="6">
        <v>300000</v>
      </c>
      <c r="H109" s="103"/>
      <c r="I109"/>
      <c r="J109"/>
      <c r="K109"/>
      <c r="L109"/>
      <c r="M109"/>
      <c r="N109"/>
      <c r="O109"/>
      <c r="P109"/>
      <c r="Q109"/>
      <c r="R109"/>
      <c r="S109"/>
    </row>
    <row r="110" spans="2:19" ht="20.100000000000001" customHeight="1" x14ac:dyDescent="0.25">
      <c r="B110" s="126"/>
      <c r="C110" s="126"/>
      <c r="D110" s="144" t="s">
        <v>344</v>
      </c>
      <c r="E110" s="126"/>
      <c r="F110" s="80" t="s">
        <v>342</v>
      </c>
      <c r="G110" s="6">
        <v>500000</v>
      </c>
      <c r="H110" s="103"/>
      <c r="I110"/>
      <c r="J110"/>
      <c r="K110"/>
      <c r="L110"/>
      <c r="M110"/>
      <c r="N110"/>
      <c r="O110"/>
      <c r="P110"/>
      <c r="Q110"/>
      <c r="R110"/>
      <c r="S110"/>
    </row>
    <row r="111" spans="2:19" ht="20.100000000000001" customHeight="1" x14ac:dyDescent="0.25">
      <c r="B111" s="126"/>
      <c r="C111" s="126"/>
      <c r="D111" s="145"/>
      <c r="E111" s="126"/>
      <c r="F111" s="80" t="s">
        <v>288</v>
      </c>
      <c r="G111" s="6">
        <v>500000</v>
      </c>
      <c r="H111" s="103"/>
      <c r="I111"/>
      <c r="J111"/>
      <c r="K111"/>
      <c r="L111"/>
      <c r="M111"/>
      <c r="N111"/>
      <c r="O111"/>
      <c r="P111"/>
      <c r="Q111"/>
      <c r="R111"/>
      <c r="S111"/>
    </row>
    <row r="112" spans="2:19" ht="20.100000000000001" customHeight="1" x14ac:dyDescent="0.25">
      <c r="B112" s="126"/>
      <c r="C112" s="126"/>
      <c r="D112" s="146"/>
      <c r="E112" s="126"/>
      <c r="F112" s="5" t="s">
        <v>289</v>
      </c>
      <c r="G112" s="6">
        <v>3000000</v>
      </c>
      <c r="H112" s="103"/>
      <c r="I112"/>
      <c r="J112"/>
      <c r="K112"/>
      <c r="L112"/>
      <c r="M112"/>
      <c r="N112"/>
      <c r="O112"/>
      <c r="P112"/>
      <c r="Q112"/>
      <c r="R112"/>
      <c r="S112"/>
    </row>
    <row r="113" spans="2:19" ht="20.100000000000001" customHeight="1" x14ac:dyDescent="0.25">
      <c r="B113" s="126"/>
      <c r="C113" s="126"/>
      <c r="D113" s="143" t="s">
        <v>345</v>
      </c>
      <c r="E113" s="124" t="s">
        <v>354</v>
      </c>
      <c r="F113" s="5" t="s">
        <v>346</v>
      </c>
      <c r="G113" s="6">
        <v>17659303</v>
      </c>
      <c r="H113" s="103"/>
      <c r="I113"/>
      <c r="J113"/>
      <c r="K113"/>
      <c r="L113"/>
      <c r="M113"/>
      <c r="N113"/>
      <c r="O113"/>
      <c r="P113"/>
      <c r="Q113"/>
      <c r="R113"/>
      <c r="S113"/>
    </row>
    <row r="114" spans="2:19" ht="20.100000000000001" customHeight="1" x14ac:dyDescent="0.25">
      <c r="B114" s="126"/>
      <c r="C114" s="126"/>
      <c r="D114" s="143"/>
      <c r="E114" s="126"/>
      <c r="F114" s="5" t="s">
        <v>347</v>
      </c>
      <c r="G114" s="6">
        <v>15135303</v>
      </c>
      <c r="H114" s="103"/>
      <c r="I114"/>
      <c r="J114"/>
      <c r="K114"/>
      <c r="L114"/>
      <c r="M114"/>
      <c r="N114"/>
      <c r="O114"/>
      <c r="P114"/>
      <c r="Q114"/>
      <c r="R114"/>
      <c r="S114"/>
    </row>
    <row r="115" spans="2:19" ht="20.100000000000001" customHeight="1" x14ac:dyDescent="0.25">
      <c r="B115" s="126"/>
      <c r="C115" s="126"/>
      <c r="D115" s="143"/>
      <c r="E115" s="126"/>
      <c r="F115" s="5" t="s">
        <v>44</v>
      </c>
      <c r="G115" s="6">
        <v>100000</v>
      </c>
      <c r="H115" s="103"/>
      <c r="I115"/>
      <c r="J115"/>
      <c r="K115"/>
      <c r="L115"/>
      <c r="M115"/>
      <c r="N115"/>
      <c r="O115"/>
      <c r="P115"/>
      <c r="Q115"/>
      <c r="R115"/>
      <c r="S115"/>
    </row>
    <row r="116" spans="2:19" ht="20.100000000000001" customHeight="1" x14ac:dyDescent="0.25">
      <c r="B116" s="126"/>
      <c r="C116" s="126"/>
      <c r="D116" s="143"/>
      <c r="E116" s="126"/>
      <c r="F116" s="5" t="s">
        <v>348</v>
      </c>
      <c r="G116" s="6">
        <v>1400000</v>
      </c>
      <c r="H116" s="103"/>
      <c r="I116"/>
      <c r="J116"/>
      <c r="K116"/>
      <c r="L116"/>
      <c r="M116"/>
      <c r="N116"/>
      <c r="O116"/>
      <c r="P116"/>
      <c r="Q116"/>
      <c r="R116"/>
      <c r="S116"/>
    </row>
    <row r="117" spans="2:19" ht="20.100000000000001" customHeight="1" x14ac:dyDescent="0.25">
      <c r="B117" s="126"/>
      <c r="C117" s="126"/>
      <c r="D117" s="143"/>
      <c r="E117" s="126"/>
      <c r="F117" s="5" t="s">
        <v>222</v>
      </c>
      <c r="G117" s="6">
        <v>1807313</v>
      </c>
      <c r="H117" s="103"/>
      <c r="I117"/>
      <c r="J117"/>
      <c r="K117"/>
      <c r="L117"/>
      <c r="M117"/>
      <c r="N117"/>
      <c r="O117"/>
      <c r="P117"/>
      <c r="Q117"/>
      <c r="R117"/>
      <c r="S117"/>
    </row>
    <row r="118" spans="2:19" ht="20.100000000000001" customHeight="1" x14ac:dyDescent="0.25">
      <c r="B118" s="126"/>
      <c r="C118" s="126"/>
      <c r="D118" s="143"/>
      <c r="E118" s="126"/>
      <c r="F118" s="5" t="s">
        <v>349</v>
      </c>
      <c r="G118" s="6">
        <v>500000</v>
      </c>
      <c r="H118" s="103"/>
      <c r="I118"/>
      <c r="J118"/>
      <c r="K118"/>
      <c r="L118"/>
      <c r="M118"/>
      <c r="N118"/>
      <c r="O118"/>
      <c r="P118"/>
      <c r="Q118"/>
      <c r="R118"/>
      <c r="S118"/>
    </row>
    <row r="119" spans="2:19" ht="20.100000000000001" customHeight="1" x14ac:dyDescent="0.25">
      <c r="B119" s="126"/>
      <c r="C119" s="126"/>
      <c r="D119" s="143" t="s">
        <v>350</v>
      </c>
      <c r="E119" s="126"/>
      <c r="F119" s="5" t="s">
        <v>346</v>
      </c>
      <c r="G119" s="6">
        <v>3323640</v>
      </c>
      <c r="H119" s="103"/>
      <c r="I119"/>
      <c r="J119"/>
      <c r="K119"/>
      <c r="L119"/>
      <c r="M119"/>
      <c r="N119"/>
      <c r="O119"/>
      <c r="P119"/>
      <c r="Q119"/>
      <c r="R119"/>
      <c r="S119"/>
    </row>
    <row r="120" spans="2:19" ht="20.100000000000001" customHeight="1" x14ac:dyDescent="0.25">
      <c r="B120" s="126"/>
      <c r="C120" s="126"/>
      <c r="D120" s="143"/>
      <c r="E120" s="126"/>
      <c r="F120" s="5" t="s">
        <v>347</v>
      </c>
      <c r="G120" s="6">
        <v>4206892</v>
      </c>
      <c r="H120" s="103"/>
      <c r="I120"/>
      <c r="J120"/>
      <c r="K120"/>
      <c r="L120"/>
      <c r="M120"/>
      <c r="N120"/>
      <c r="O120"/>
      <c r="P120"/>
      <c r="Q120"/>
      <c r="R120"/>
      <c r="S120"/>
    </row>
    <row r="121" spans="2:19" ht="20.100000000000001" customHeight="1" x14ac:dyDescent="0.25">
      <c r="B121" s="126"/>
      <c r="C121" s="126"/>
      <c r="D121" s="143"/>
      <c r="E121" s="126"/>
      <c r="F121" s="5" t="s">
        <v>44</v>
      </c>
      <c r="G121" s="6">
        <v>86000</v>
      </c>
      <c r="H121" s="103"/>
      <c r="I121"/>
      <c r="J121"/>
      <c r="K121"/>
      <c r="L121"/>
      <c r="M121"/>
      <c r="N121"/>
      <c r="O121"/>
      <c r="P121"/>
      <c r="Q121"/>
      <c r="R121"/>
      <c r="S121"/>
    </row>
    <row r="122" spans="2:19" ht="20.100000000000001" customHeight="1" x14ac:dyDescent="0.25">
      <c r="B122" s="126"/>
      <c r="C122" s="126"/>
      <c r="D122" s="143"/>
      <c r="E122" s="126"/>
      <c r="F122" s="5" t="s">
        <v>348</v>
      </c>
      <c r="G122" s="6">
        <v>516000</v>
      </c>
      <c r="H122" s="103"/>
      <c r="I122"/>
      <c r="J122"/>
      <c r="K122"/>
      <c r="L122"/>
      <c r="M122"/>
      <c r="N122"/>
      <c r="O122"/>
      <c r="P122"/>
      <c r="Q122"/>
      <c r="R122"/>
      <c r="S122"/>
    </row>
    <row r="123" spans="2:19" ht="20.100000000000001" customHeight="1" x14ac:dyDescent="0.25">
      <c r="B123" s="126"/>
      <c r="C123" s="126"/>
      <c r="D123" s="143"/>
      <c r="E123" s="126"/>
      <c r="F123" s="5" t="s">
        <v>222</v>
      </c>
      <c r="G123" s="6">
        <v>1720000</v>
      </c>
      <c r="H123" s="103"/>
      <c r="I123"/>
      <c r="J123"/>
      <c r="K123"/>
      <c r="L123"/>
      <c r="M123"/>
      <c r="N123"/>
      <c r="O123"/>
      <c r="P123"/>
      <c r="Q123"/>
      <c r="R123"/>
      <c r="S123"/>
    </row>
    <row r="124" spans="2:19" ht="20.100000000000001" customHeight="1" x14ac:dyDescent="0.25">
      <c r="B124" s="126"/>
      <c r="C124" s="126"/>
      <c r="D124" s="143"/>
      <c r="E124" s="126"/>
      <c r="F124" s="5" t="s">
        <v>349</v>
      </c>
      <c r="G124" s="6">
        <v>258000</v>
      </c>
      <c r="H124" s="103"/>
      <c r="I124"/>
      <c r="J124"/>
      <c r="K124"/>
      <c r="L124"/>
      <c r="M124"/>
      <c r="N124"/>
      <c r="O124"/>
      <c r="P124"/>
      <c r="Q124"/>
      <c r="R124"/>
      <c r="S124"/>
    </row>
    <row r="125" spans="2:19" ht="20.100000000000001" customHeight="1" x14ac:dyDescent="0.25">
      <c r="B125" s="126"/>
      <c r="C125" s="126"/>
      <c r="D125" s="81" t="s">
        <v>351</v>
      </c>
      <c r="E125" s="126"/>
      <c r="F125" s="5" t="s">
        <v>222</v>
      </c>
      <c r="G125" s="6">
        <v>9207667</v>
      </c>
      <c r="H125" s="103"/>
      <c r="I125"/>
      <c r="J125"/>
      <c r="K125"/>
      <c r="L125"/>
      <c r="M125"/>
      <c r="N125"/>
      <c r="O125"/>
      <c r="P125"/>
      <c r="Q125"/>
      <c r="R125"/>
      <c r="S125"/>
    </row>
    <row r="126" spans="2:19" ht="20.100000000000001" customHeight="1" x14ac:dyDescent="0.25">
      <c r="B126" s="126"/>
      <c r="C126" s="126"/>
      <c r="D126" s="81" t="s">
        <v>352</v>
      </c>
      <c r="E126" s="126"/>
      <c r="F126" s="5" t="s">
        <v>222</v>
      </c>
      <c r="G126" s="6">
        <v>3595468</v>
      </c>
      <c r="H126" s="103"/>
      <c r="I126"/>
      <c r="J126"/>
      <c r="K126"/>
      <c r="L126"/>
      <c r="M126"/>
      <c r="N126"/>
      <c r="O126"/>
      <c r="P126"/>
      <c r="Q126"/>
      <c r="R126"/>
      <c r="S126"/>
    </row>
    <row r="127" spans="2:19" ht="20.100000000000001" customHeight="1" x14ac:dyDescent="0.25">
      <c r="B127" s="126"/>
      <c r="C127" s="126"/>
      <c r="D127" s="124" t="s">
        <v>392</v>
      </c>
      <c r="E127" s="127" t="s">
        <v>112</v>
      </c>
      <c r="F127" s="5" t="s">
        <v>295</v>
      </c>
      <c r="G127" s="6">
        <v>1046141</v>
      </c>
      <c r="H127" s="103"/>
      <c r="I127"/>
      <c r="J127"/>
      <c r="K127"/>
      <c r="L127"/>
      <c r="M127"/>
      <c r="N127"/>
      <c r="O127"/>
      <c r="P127"/>
      <c r="Q127"/>
      <c r="R127"/>
      <c r="S127"/>
    </row>
    <row r="128" spans="2:19" ht="20.100000000000001" customHeight="1" x14ac:dyDescent="0.25">
      <c r="B128" s="126"/>
      <c r="C128" s="126"/>
      <c r="D128" s="126"/>
      <c r="E128" s="127"/>
      <c r="F128" s="5" t="s">
        <v>296</v>
      </c>
      <c r="G128" s="6">
        <v>928689</v>
      </c>
      <c r="H128" s="103"/>
      <c r="I128"/>
      <c r="J128"/>
      <c r="K128"/>
      <c r="L128"/>
      <c r="M128"/>
      <c r="N128"/>
      <c r="O128"/>
      <c r="P128"/>
      <c r="Q128"/>
      <c r="R128"/>
      <c r="S128"/>
    </row>
    <row r="129" spans="2:19" ht="20.100000000000001" customHeight="1" x14ac:dyDescent="0.25">
      <c r="B129" s="126"/>
      <c r="C129" s="126"/>
      <c r="D129" s="126"/>
      <c r="E129" s="127"/>
      <c r="F129" s="5" t="s">
        <v>297</v>
      </c>
      <c r="G129" s="6">
        <v>2725442</v>
      </c>
      <c r="H129" s="103"/>
      <c r="I129"/>
      <c r="J129"/>
      <c r="K129"/>
      <c r="L129"/>
      <c r="M129"/>
      <c r="N129"/>
      <c r="O129"/>
      <c r="P129"/>
      <c r="Q129"/>
      <c r="R129"/>
      <c r="S129"/>
    </row>
    <row r="130" spans="2:19" ht="20.100000000000001" customHeight="1" x14ac:dyDescent="0.25">
      <c r="B130" s="126"/>
      <c r="C130" s="126"/>
      <c r="D130" s="126"/>
      <c r="E130" s="127"/>
      <c r="F130" s="5" t="s">
        <v>298</v>
      </c>
      <c r="G130" s="6">
        <v>2830526</v>
      </c>
      <c r="H130" s="103"/>
      <c r="I130"/>
      <c r="J130"/>
      <c r="K130"/>
      <c r="L130"/>
      <c r="M130"/>
      <c r="N130"/>
      <c r="O130"/>
      <c r="P130"/>
      <c r="Q130"/>
      <c r="R130"/>
      <c r="S130"/>
    </row>
    <row r="131" spans="2:19" ht="20.100000000000001" customHeight="1" x14ac:dyDescent="0.25">
      <c r="B131" s="126"/>
      <c r="C131" s="126"/>
      <c r="D131" s="126"/>
      <c r="E131" s="127"/>
      <c r="F131" s="5" t="s">
        <v>299</v>
      </c>
      <c r="G131" s="6">
        <v>57540</v>
      </c>
      <c r="H131" s="103"/>
      <c r="I131"/>
      <c r="J131"/>
      <c r="K131"/>
      <c r="L131"/>
      <c r="M131"/>
      <c r="N131"/>
      <c r="O131"/>
      <c r="P131"/>
      <c r="Q131"/>
      <c r="R131"/>
      <c r="S131"/>
    </row>
    <row r="132" spans="2:19" ht="20.100000000000001" customHeight="1" x14ac:dyDescent="0.25">
      <c r="B132" s="126"/>
      <c r="C132" s="126"/>
      <c r="D132" s="125"/>
      <c r="E132" s="127"/>
      <c r="F132" s="5" t="s">
        <v>300</v>
      </c>
      <c r="G132" s="6">
        <v>219987</v>
      </c>
      <c r="H132" s="103"/>
      <c r="I132"/>
      <c r="J132"/>
      <c r="K132"/>
      <c r="L132"/>
      <c r="M132"/>
      <c r="N132"/>
      <c r="O132"/>
      <c r="P132"/>
      <c r="Q132"/>
      <c r="R132"/>
      <c r="S132"/>
    </row>
    <row r="133" spans="2:19" ht="20.100000000000001" customHeight="1" x14ac:dyDescent="0.25">
      <c r="B133" s="126"/>
      <c r="C133" s="126"/>
      <c r="D133" s="124" t="s">
        <v>393</v>
      </c>
      <c r="E133" s="127" t="s">
        <v>204</v>
      </c>
      <c r="F133" s="5" t="s">
        <v>212</v>
      </c>
      <c r="G133" s="6">
        <v>804502</v>
      </c>
      <c r="H133" s="103"/>
      <c r="I133"/>
      <c r="J133"/>
      <c r="K133"/>
      <c r="L133"/>
      <c r="M133"/>
      <c r="N133"/>
      <c r="O133"/>
      <c r="P133"/>
      <c r="Q133"/>
      <c r="R133"/>
      <c r="S133"/>
    </row>
    <row r="134" spans="2:19" ht="20.100000000000001" customHeight="1" x14ac:dyDescent="0.25">
      <c r="B134" s="126"/>
      <c r="C134" s="126"/>
      <c r="D134" s="126"/>
      <c r="E134" s="127"/>
      <c r="F134" s="5" t="s">
        <v>213</v>
      </c>
      <c r="G134" s="6">
        <v>5052229</v>
      </c>
      <c r="H134" s="103"/>
      <c r="I134"/>
      <c r="J134"/>
      <c r="K134"/>
      <c r="L134"/>
      <c r="M134"/>
      <c r="N134"/>
      <c r="O134"/>
      <c r="P134"/>
      <c r="Q134"/>
      <c r="R134"/>
      <c r="S134"/>
    </row>
    <row r="135" spans="2:19" ht="20.100000000000001" customHeight="1" x14ac:dyDescent="0.25">
      <c r="B135" s="126"/>
      <c r="C135" s="126"/>
      <c r="D135" s="126"/>
      <c r="E135" s="127"/>
      <c r="F135" s="5" t="s">
        <v>214</v>
      </c>
      <c r="G135" s="6">
        <v>191763</v>
      </c>
      <c r="H135" s="103"/>
      <c r="I135"/>
      <c r="J135"/>
      <c r="K135"/>
      <c r="L135"/>
      <c r="M135"/>
      <c r="N135"/>
      <c r="O135"/>
      <c r="P135"/>
      <c r="Q135"/>
      <c r="R135"/>
      <c r="S135"/>
    </row>
    <row r="136" spans="2:19" ht="20.100000000000001" customHeight="1" x14ac:dyDescent="0.25">
      <c r="B136" s="126"/>
      <c r="C136" s="126"/>
      <c r="D136" s="126"/>
      <c r="E136" s="127"/>
      <c r="F136" s="5" t="s">
        <v>215</v>
      </c>
      <c r="G136" s="6">
        <v>127842</v>
      </c>
      <c r="H136" s="103"/>
      <c r="I136"/>
      <c r="J136"/>
      <c r="K136"/>
      <c r="L136"/>
      <c r="M136"/>
      <c r="N136"/>
      <c r="O136"/>
      <c r="P136"/>
      <c r="Q136"/>
      <c r="R136"/>
      <c r="S136"/>
    </row>
    <row r="137" spans="2:19" ht="20.100000000000001" customHeight="1" x14ac:dyDescent="0.25">
      <c r="B137" s="126"/>
      <c r="C137" s="126"/>
      <c r="D137" s="126"/>
      <c r="E137" s="127"/>
      <c r="F137" s="5" t="s">
        <v>216</v>
      </c>
      <c r="G137" s="6">
        <v>176052</v>
      </c>
      <c r="H137" s="103"/>
      <c r="I137"/>
      <c r="J137"/>
      <c r="K137"/>
      <c r="L137"/>
      <c r="M137"/>
      <c r="N137"/>
      <c r="O137"/>
      <c r="P137"/>
      <c r="Q137"/>
      <c r="R137"/>
      <c r="S137"/>
    </row>
    <row r="138" spans="2:19" ht="20.100000000000001" customHeight="1" x14ac:dyDescent="0.25">
      <c r="B138" s="126"/>
      <c r="C138" s="126"/>
      <c r="D138" s="124" t="s">
        <v>394</v>
      </c>
      <c r="E138" s="127" t="s">
        <v>211</v>
      </c>
      <c r="F138" s="5" t="s">
        <v>210</v>
      </c>
      <c r="G138" s="6">
        <v>1312923</v>
      </c>
      <c r="H138" s="103"/>
      <c r="I138"/>
      <c r="J138"/>
      <c r="K138"/>
      <c r="L138"/>
      <c r="M138"/>
      <c r="N138"/>
      <c r="O138"/>
      <c r="P138"/>
      <c r="Q138"/>
      <c r="R138"/>
      <c r="S138"/>
    </row>
    <row r="139" spans="2:19" ht="20.100000000000001" customHeight="1" x14ac:dyDescent="0.25">
      <c r="B139" s="126"/>
      <c r="C139" s="126"/>
      <c r="D139" s="126"/>
      <c r="E139" s="127"/>
      <c r="F139" s="5" t="s">
        <v>209</v>
      </c>
      <c r="G139" s="6">
        <v>1261431</v>
      </c>
      <c r="H139" s="103"/>
      <c r="I139"/>
      <c r="J139"/>
      <c r="K139"/>
      <c r="L139"/>
      <c r="M139"/>
      <c r="N139"/>
      <c r="O139"/>
      <c r="P139"/>
      <c r="Q139"/>
      <c r="R139"/>
      <c r="S139"/>
    </row>
    <row r="140" spans="2:19" ht="20.100000000000001" customHeight="1" x14ac:dyDescent="0.25">
      <c r="B140" s="126"/>
      <c r="C140" s="126"/>
      <c r="D140" s="126"/>
      <c r="E140" s="127"/>
      <c r="F140" s="5" t="s">
        <v>208</v>
      </c>
      <c r="G140" s="6">
        <v>1246261</v>
      </c>
      <c r="H140" s="103"/>
      <c r="I140"/>
      <c r="J140"/>
      <c r="K140"/>
      <c r="L140"/>
      <c r="M140"/>
      <c r="N140"/>
      <c r="O140"/>
      <c r="P140"/>
      <c r="Q140"/>
      <c r="R140"/>
      <c r="S140"/>
    </row>
    <row r="141" spans="2:19" ht="20.100000000000001" customHeight="1" x14ac:dyDescent="0.25">
      <c r="B141" s="126"/>
      <c r="C141" s="126"/>
      <c r="D141" s="78" t="s">
        <v>396</v>
      </c>
      <c r="E141" s="87" t="s">
        <v>204</v>
      </c>
      <c r="F141" s="5" t="s">
        <v>222</v>
      </c>
      <c r="G141" s="6">
        <v>7992865</v>
      </c>
      <c r="H141" s="103"/>
      <c r="I141"/>
      <c r="J141"/>
      <c r="K141"/>
      <c r="L141"/>
      <c r="M141"/>
      <c r="N141"/>
      <c r="O141"/>
      <c r="P141"/>
      <c r="Q141"/>
      <c r="R141"/>
      <c r="S141"/>
    </row>
    <row r="142" spans="2:19" ht="20.100000000000001" customHeight="1" x14ac:dyDescent="0.25">
      <c r="B142" s="126"/>
      <c r="C142" s="126"/>
      <c r="D142" s="124" t="s">
        <v>397</v>
      </c>
      <c r="E142" s="127" t="s">
        <v>112</v>
      </c>
      <c r="F142" s="5" t="s">
        <v>295</v>
      </c>
      <c r="G142" s="6">
        <v>1664351</v>
      </c>
      <c r="H142" s="103"/>
      <c r="I142"/>
      <c r="J142"/>
      <c r="K142"/>
      <c r="L142"/>
      <c r="M142"/>
      <c r="N142"/>
      <c r="O142"/>
      <c r="P142"/>
      <c r="Q142"/>
      <c r="R142"/>
      <c r="S142"/>
    </row>
    <row r="143" spans="2:19" ht="20.100000000000001" customHeight="1" x14ac:dyDescent="0.25">
      <c r="B143" s="126"/>
      <c r="C143" s="126"/>
      <c r="D143" s="126"/>
      <c r="E143" s="127"/>
      <c r="F143" s="5" t="s">
        <v>296</v>
      </c>
      <c r="G143" s="6">
        <v>1477494</v>
      </c>
      <c r="H143" s="103"/>
      <c r="I143"/>
      <c r="J143"/>
      <c r="K143"/>
      <c r="L143"/>
      <c r="M143"/>
      <c r="N143"/>
      <c r="O143"/>
      <c r="P143"/>
      <c r="Q143"/>
      <c r="R143"/>
      <c r="S143"/>
    </row>
    <row r="144" spans="2:19" ht="20.100000000000001" customHeight="1" x14ac:dyDescent="0.25">
      <c r="B144" s="126"/>
      <c r="C144" s="126"/>
      <c r="D144" s="126"/>
      <c r="E144" s="127"/>
      <c r="F144" s="5" t="s">
        <v>297</v>
      </c>
      <c r="G144" s="6">
        <v>4863984</v>
      </c>
      <c r="H144" s="103"/>
      <c r="I144"/>
      <c r="J144"/>
      <c r="K144"/>
      <c r="L144"/>
      <c r="M144"/>
      <c r="N144"/>
      <c r="O144"/>
      <c r="P144"/>
      <c r="Q144"/>
      <c r="R144"/>
      <c r="S144"/>
    </row>
    <row r="145" spans="2:19" ht="20.100000000000001" customHeight="1" x14ac:dyDescent="0.25">
      <c r="B145" s="126"/>
      <c r="C145" s="126"/>
      <c r="D145" s="126"/>
      <c r="E145" s="127"/>
      <c r="F145" s="5" t="s">
        <v>298</v>
      </c>
      <c r="G145" s="6">
        <v>4503208</v>
      </c>
      <c r="H145" s="103"/>
      <c r="I145"/>
      <c r="J145"/>
      <c r="K145"/>
      <c r="L145"/>
      <c r="M145"/>
      <c r="N145"/>
      <c r="O145"/>
      <c r="P145"/>
      <c r="Q145"/>
      <c r="R145"/>
      <c r="S145"/>
    </row>
    <row r="146" spans="2:19" ht="20.100000000000001" customHeight="1" x14ac:dyDescent="0.25">
      <c r="B146" s="126"/>
      <c r="C146" s="126"/>
      <c r="D146" s="126"/>
      <c r="E146" s="127"/>
      <c r="F146" s="5" t="s">
        <v>299</v>
      </c>
      <c r="G146" s="6">
        <v>91543</v>
      </c>
      <c r="H146" s="103"/>
      <c r="I146"/>
      <c r="J146"/>
      <c r="K146"/>
      <c r="L146"/>
      <c r="M146"/>
      <c r="N146"/>
      <c r="O146"/>
      <c r="P146"/>
      <c r="Q146"/>
      <c r="R146"/>
      <c r="S146"/>
    </row>
    <row r="147" spans="2:19" ht="20.100000000000001" customHeight="1" x14ac:dyDescent="0.25">
      <c r="B147" s="126"/>
      <c r="C147" s="126"/>
      <c r="D147" s="125"/>
      <c r="E147" s="127"/>
      <c r="F147" s="5" t="s">
        <v>300</v>
      </c>
      <c r="G147" s="6">
        <v>349987</v>
      </c>
      <c r="H147" s="103"/>
      <c r="I147"/>
      <c r="J147"/>
      <c r="K147"/>
      <c r="L147"/>
      <c r="M147"/>
      <c r="N147"/>
      <c r="O147"/>
      <c r="P147"/>
      <c r="Q147"/>
      <c r="R147"/>
      <c r="S147"/>
    </row>
    <row r="148" spans="2:19" ht="20.100000000000001" customHeight="1" x14ac:dyDescent="0.25">
      <c r="B148" s="126"/>
      <c r="C148" s="126"/>
      <c r="D148" s="124" t="s">
        <v>398</v>
      </c>
      <c r="E148" s="127" t="s">
        <v>204</v>
      </c>
      <c r="F148" s="5" t="s">
        <v>212</v>
      </c>
      <c r="G148" s="6">
        <v>465764</v>
      </c>
      <c r="H148" s="103"/>
      <c r="I148"/>
      <c r="J148"/>
      <c r="K148"/>
      <c r="L148"/>
      <c r="M148"/>
      <c r="N148"/>
      <c r="O148"/>
      <c r="P148"/>
      <c r="Q148"/>
      <c r="R148"/>
      <c r="S148"/>
    </row>
    <row r="149" spans="2:19" ht="20.100000000000001" customHeight="1" x14ac:dyDescent="0.25">
      <c r="B149" s="126"/>
      <c r="C149" s="126"/>
      <c r="D149" s="126"/>
      <c r="E149" s="127"/>
      <c r="F149" s="5" t="s">
        <v>213</v>
      </c>
      <c r="G149" s="6">
        <v>2800679</v>
      </c>
      <c r="H149" s="103"/>
      <c r="I149"/>
      <c r="J149"/>
      <c r="K149"/>
      <c r="L149"/>
      <c r="M149"/>
      <c r="N149"/>
      <c r="O149"/>
      <c r="P149"/>
      <c r="Q149"/>
      <c r="R149"/>
      <c r="S149"/>
    </row>
    <row r="150" spans="2:19" ht="20.100000000000001" customHeight="1" x14ac:dyDescent="0.25">
      <c r="B150" s="126"/>
      <c r="C150" s="126"/>
      <c r="D150" s="126"/>
      <c r="E150" s="127"/>
      <c r="F150" s="5" t="s">
        <v>214</v>
      </c>
      <c r="G150" s="6">
        <v>111021</v>
      </c>
      <c r="H150" s="103"/>
      <c r="I150"/>
      <c r="J150"/>
      <c r="K150"/>
      <c r="L150"/>
      <c r="M150"/>
      <c r="N150"/>
      <c r="O150"/>
      <c r="P150"/>
      <c r="Q150"/>
      <c r="R150"/>
      <c r="S150"/>
    </row>
    <row r="151" spans="2:19" ht="20.100000000000001" customHeight="1" x14ac:dyDescent="0.25">
      <c r="B151" s="126"/>
      <c r="C151" s="126"/>
      <c r="D151" s="126"/>
      <c r="E151" s="127"/>
      <c r="F151" s="5" t="s">
        <v>215</v>
      </c>
      <c r="G151" s="6">
        <v>74014</v>
      </c>
      <c r="H151" s="103"/>
      <c r="I151"/>
      <c r="J151"/>
      <c r="K151"/>
      <c r="L151"/>
      <c r="M151"/>
      <c r="N151"/>
      <c r="O151"/>
      <c r="P151"/>
      <c r="Q151"/>
      <c r="R151"/>
      <c r="S151"/>
    </row>
    <row r="152" spans="2:19" ht="20.100000000000001" customHeight="1" x14ac:dyDescent="0.25">
      <c r="B152" s="126"/>
      <c r="C152" s="126"/>
      <c r="D152" s="125"/>
      <c r="E152" s="127"/>
      <c r="F152" s="5" t="s">
        <v>216</v>
      </c>
      <c r="G152" s="6">
        <v>101925</v>
      </c>
      <c r="H152" s="103"/>
      <c r="I152"/>
      <c r="J152"/>
      <c r="K152"/>
      <c r="L152"/>
      <c r="M152"/>
      <c r="N152"/>
      <c r="O152"/>
      <c r="P152"/>
      <c r="Q152"/>
      <c r="R152"/>
      <c r="S152"/>
    </row>
    <row r="153" spans="2:19" ht="20.100000000000001" customHeight="1" x14ac:dyDescent="0.25">
      <c r="B153" s="126"/>
      <c r="C153" s="126"/>
      <c r="D153" s="124" t="s">
        <v>408</v>
      </c>
      <c r="E153" s="127" t="s">
        <v>211</v>
      </c>
      <c r="F153" s="5" t="s">
        <v>210</v>
      </c>
      <c r="G153" s="6">
        <v>1166094</v>
      </c>
      <c r="H153" s="103"/>
      <c r="I153"/>
      <c r="J153"/>
      <c r="K153"/>
      <c r="L153"/>
      <c r="M153"/>
      <c r="N153"/>
      <c r="O153"/>
      <c r="P153"/>
      <c r="Q153"/>
      <c r="R153"/>
      <c r="S153"/>
    </row>
    <row r="154" spans="2:19" ht="20.100000000000001" customHeight="1" x14ac:dyDescent="0.25">
      <c r="B154" s="126"/>
      <c r="C154" s="126"/>
      <c r="D154" s="126"/>
      <c r="E154" s="127"/>
      <c r="F154" s="5" t="s">
        <v>209</v>
      </c>
      <c r="G154" s="6">
        <v>1061673</v>
      </c>
      <c r="H154" s="103"/>
      <c r="I154"/>
      <c r="J154"/>
      <c r="K154"/>
      <c r="L154"/>
      <c r="M154"/>
      <c r="N154"/>
      <c r="O154"/>
      <c r="P154"/>
      <c r="Q154"/>
      <c r="R154"/>
      <c r="S154"/>
    </row>
    <row r="155" spans="2:19" ht="20.100000000000001" customHeight="1" x14ac:dyDescent="0.25">
      <c r="B155" s="126"/>
      <c r="C155" s="126"/>
      <c r="D155" s="125"/>
      <c r="E155" s="127"/>
      <c r="F155" s="5" t="s">
        <v>208</v>
      </c>
      <c r="G155" s="6">
        <v>1048905</v>
      </c>
      <c r="H155" s="103"/>
      <c r="I155"/>
      <c r="J155"/>
      <c r="K155"/>
      <c r="L155"/>
      <c r="M155"/>
      <c r="N155"/>
      <c r="O155"/>
      <c r="P155"/>
      <c r="Q155"/>
      <c r="R155"/>
      <c r="S155"/>
    </row>
    <row r="156" spans="2:19" ht="20.100000000000001" customHeight="1" x14ac:dyDescent="0.25">
      <c r="B156" s="126"/>
      <c r="C156" s="126"/>
      <c r="D156" s="124" t="s">
        <v>409</v>
      </c>
      <c r="E156" s="127" t="s">
        <v>354</v>
      </c>
      <c r="F156" s="5" t="s">
        <v>346</v>
      </c>
      <c r="G156" s="6">
        <v>541057</v>
      </c>
      <c r="H156" s="103"/>
      <c r="I156"/>
      <c r="J156"/>
      <c r="K156"/>
      <c r="L156"/>
      <c r="M156"/>
      <c r="N156"/>
      <c r="O156"/>
      <c r="P156"/>
      <c r="Q156"/>
      <c r="R156"/>
      <c r="S156"/>
    </row>
    <row r="157" spans="2:19" ht="20.100000000000001" customHeight="1" x14ac:dyDescent="0.25">
      <c r="B157" s="126"/>
      <c r="C157" s="126"/>
      <c r="D157" s="126"/>
      <c r="E157" s="127"/>
      <c r="F157" s="5" t="s">
        <v>347</v>
      </c>
      <c r="G157" s="6">
        <v>657805</v>
      </c>
      <c r="H157" s="103"/>
      <c r="I157"/>
      <c r="J157"/>
      <c r="K157"/>
      <c r="L157"/>
      <c r="M157"/>
      <c r="N157"/>
      <c r="O157"/>
      <c r="P157"/>
      <c r="Q157"/>
      <c r="R157"/>
      <c r="S157"/>
    </row>
    <row r="158" spans="2:19" ht="20.100000000000001" customHeight="1" x14ac:dyDescent="0.25">
      <c r="B158" s="126"/>
      <c r="C158" s="126"/>
      <c r="D158" s="126"/>
      <c r="E158" s="127"/>
      <c r="F158" s="5" t="s">
        <v>44</v>
      </c>
      <c r="G158" s="6">
        <v>14000</v>
      </c>
      <c r="H158" s="103"/>
      <c r="I158"/>
      <c r="J158"/>
      <c r="K158"/>
      <c r="L158"/>
      <c r="M158"/>
      <c r="N158"/>
      <c r="O158"/>
      <c r="P158"/>
      <c r="Q158"/>
      <c r="R158"/>
      <c r="S158"/>
    </row>
    <row r="159" spans="2:19" ht="20.100000000000001" customHeight="1" x14ac:dyDescent="0.25">
      <c r="B159" s="126"/>
      <c r="C159" s="126"/>
      <c r="D159" s="126"/>
      <c r="E159" s="127"/>
      <c r="F159" s="5" t="s">
        <v>348</v>
      </c>
      <c r="G159" s="6">
        <v>84000</v>
      </c>
      <c r="H159" s="103"/>
      <c r="I159"/>
      <c r="J159"/>
      <c r="K159"/>
      <c r="L159"/>
      <c r="M159"/>
      <c r="N159"/>
      <c r="O159"/>
      <c r="P159"/>
      <c r="Q159"/>
      <c r="R159"/>
      <c r="S159"/>
    </row>
    <row r="160" spans="2:19" ht="20.100000000000001" customHeight="1" x14ac:dyDescent="0.25">
      <c r="B160" s="126"/>
      <c r="C160" s="126"/>
      <c r="D160" s="126"/>
      <c r="E160" s="127"/>
      <c r="F160" s="5" t="s">
        <v>222</v>
      </c>
      <c r="G160" s="6">
        <v>280000</v>
      </c>
      <c r="H160" s="103"/>
      <c r="I160"/>
      <c r="J160"/>
      <c r="K160"/>
      <c r="L160"/>
      <c r="M160"/>
      <c r="N160"/>
      <c r="O160"/>
      <c r="P160"/>
      <c r="Q160"/>
      <c r="R160"/>
      <c r="S160"/>
    </row>
    <row r="161" spans="2:19" ht="20.100000000000001" customHeight="1" x14ac:dyDescent="0.25">
      <c r="B161" s="126"/>
      <c r="C161" s="126"/>
      <c r="D161" s="125"/>
      <c r="E161" s="127"/>
      <c r="F161" s="5" t="s">
        <v>349</v>
      </c>
      <c r="G161" s="6">
        <v>42000</v>
      </c>
      <c r="H161" s="103"/>
      <c r="I161"/>
      <c r="J161"/>
      <c r="K161"/>
      <c r="L161"/>
      <c r="M161"/>
      <c r="N161"/>
      <c r="O161"/>
      <c r="P161"/>
      <c r="Q161"/>
      <c r="R161"/>
      <c r="S161"/>
    </row>
    <row r="162" spans="2:19" ht="20.100000000000001" customHeight="1" x14ac:dyDescent="0.25">
      <c r="B162" s="126"/>
      <c r="C162" s="126"/>
      <c r="D162" s="124" t="s">
        <v>410</v>
      </c>
      <c r="E162" s="127" t="s">
        <v>112</v>
      </c>
      <c r="F162" s="5" t="s">
        <v>295</v>
      </c>
      <c r="G162" s="6">
        <v>610249</v>
      </c>
      <c r="H162" s="103"/>
      <c r="I162"/>
      <c r="J162"/>
      <c r="K162"/>
      <c r="L162"/>
      <c r="M162"/>
      <c r="N162"/>
      <c r="O162"/>
      <c r="P162"/>
      <c r="Q162"/>
      <c r="R162"/>
      <c r="S162"/>
    </row>
    <row r="163" spans="2:19" ht="20.100000000000001" customHeight="1" x14ac:dyDescent="0.25">
      <c r="B163" s="126"/>
      <c r="C163" s="126"/>
      <c r="D163" s="126"/>
      <c r="E163" s="127"/>
      <c r="F163" s="5" t="s">
        <v>296</v>
      </c>
      <c r="G163" s="6">
        <v>541735</v>
      </c>
      <c r="H163" s="103"/>
      <c r="I163"/>
      <c r="J163"/>
      <c r="K163"/>
      <c r="L163"/>
      <c r="M163"/>
      <c r="N163"/>
      <c r="O163"/>
      <c r="P163"/>
      <c r="Q163"/>
      <c r="R163"/>
      <c r="S163"/>
    </row>
    <row r="164" spans="2:19" ht="20.100000000000001" customHeight="1" x14ac:dyDescent="0.25">
      <c r="B164" s="126"/>
      <c r="C164" s="126"/>
      <c r="D164" s="126"/>
      <c r="E164" s="127"/>
      <c r="F164" s="5" t="s">
        <v>297</v>
      </c>
      <c r="G164" s="6">
        <v>1503323</v>
      </c>
      <c r="H164" s="103"/>
      <c r="I164"/>
      <c r="J164"/>
      <c r="K164"/>
      <c r="L164"/>
      <c r="M164"/>
      <c r="N164"/>
      <c r="O164"/>
      <c r="P164"/>
      <c r="Q164"/>
      <c r="R164"/>
      <c r="S164"/>
    </row>
    <row r="165" spans="2:19" ht="20.100000000000001" customHeight="1" x14ac:dyDescent="0.25">
      <c r="B165" s="126"/>
      <c r="C165" s="126"/>
      <c r="D165" s="126"/>
      <c r="E165" s="127"/>
      <c r="F165" s="5" t="s">
        <v>298</v>
      </c>
      <c r="G165" s="6">
        <v>1651140</v>
      </c>
      <c r="H165" s="103"/>
      <c r="I165"/>
      <c r="J165"/>
      <c r="K165"/>
      <c r="L165"/>
      <c r="M165"/>
      <c r="N165"/>
      <c r="O165"/>
      <c r="P165"/>
      <c r="Q165"/>
      <c r="R165"/>
      <c r="S165"/>
    </row>
    <row r="166" spans="2:19" ht="20.100000000000001" customHeight="1" x14ac:dyDescent="0.25">
      <c r="B166" s="126"/>
      <c r="C166" s="126"/>
      <c r="D166" s="126"/>
      <c r="E166" s="127"/>
      <c r="F166" s="5" t="s">
        <v>299</v>
      </c>
      <c r="G166" s="6">
        <v>33565</v>
      </c>
      <c r="H166" s="103"/>
      <c r="I166"/>
      <c r="J166"/>
      <c r="K166"/>
      <c r="L166"/>
      <c r="M166"/>
      <c r="N166"/>
      <c r="O166"/>
      <c r="P166"/>
      <c r="Q166"/>
      <c r="R166"/>
      <c r="S166"/>
    </row>
    <row r="167" spans="2:19" ht="20.100000000000001" customHeight="1" x14ac:dyDescent="0.25">
      <c r="B167" s="126"/>
      <c r="C167" s="126"/>
      <c r="D167" s="125"/>
      <c r="E167" s="127"/>
      <c r="F167" s="5" t="s">
        <v>300</v>
      </c>
      <c r="G167" s="6">
        <v>128326</v>
      </c>
      <c r="H167" s="103"/>
      <c r="I167"/>
      <c r="J167"/>
      <c r="K167"/>
      <c r="L167"/>
      <c r="M167"/>
      <c r="N167"/>
      <c r="O167"/>
      <c r="P167"/>
      <c r="Q167"/>
      <c r="R167"/>
      <c r="S167"/>
    </row>
    <row r="168" spans="2:19" ht="20.100000000000001" customHeight="1" x14ac:dyDescent="0.25">
      <c r="B168" s="126"/>
      <c r="C168" s="126"/>
      <c r="D168" s="124" t="s">
        <v>412</v>
      </c>
      <c r="E168" s="127" t="s">
        <v>204</v>
      </c>
      <c r="F168" s="5" t="s">
        <v>212</v>
      </c>
      <c r="G168" s="6">
        <v>1016214</v>
      </c>
      <c r="H168" s="103"/>
      <c r="I168"/>
      <c r="J168"/>
      <c r="K168"/>
      <c r="L168"/>
      <c r="M168"/>
      <c r="N168"/>
      <c r="O168"/>
      <c r="P168"/>
      <c r="Q168"/>
      <c r="R168"/>
      <c r="S168"/>
    </row>
    <row r="169" spans="2:19" ht="20.100000000000001" customHeight="1" x14ac:dyDescent="0.25">
      <c r="B169" s="126"/>
      <c r="C169" s="126"/>
      <c r="D169" s="126"/>
      <c r="E169" s="127"/>
      <c r="F169" s="5" t="s">
        <v>213</v>
      </c>
      <c r="G169" s="6">
        <v>6536460</v>
      </c>
      <c r="H169" s="103"/>
      <c r="I169"/>
      <c r="J169"/>
      <c r="K169"/>
      <c r="L169"/>
      <c r="M169"/>
      <c r="N169"/>
      <c r="O169"/>
      <c r="P169"/>
      <c r="Q169"/>
      <c r="R169"/>
      <c r="S169"/>
    </row>
    <row r="170" spans="2:19" ht="20.100000000000001" customHeight="1" x14ac:dyDescent="0.25">
      <c r="B170" s="126"/>
      <c r="C170" s="126"/>
      <c r="D170" s="126"/>
      <c r="E170" s="127"/>
      <c r="F170" s="5" t="s">
        <v>214</v>
      </c>
      <c r="G170" s="6">
        <v>242226</v>
      </c>
      <c r="H170" s="103"/>
      <c r="I170"/>
      <c r="J170"/>
      <c r="K170"/>
      <c r="L170"/>
      <c r="M170"/>
      <c r="N170"/>
      <c r="O170"/>
      <c r="P170"/>
      <c r="Q170"/>
      <c r="R170"/>
      <c r="S170"/>
    </row>
    <row r="171" spans="2:19" ht="20.100000000000001" customHeight="1" x14ac:dyDescent="0.25">
      <c r="B171" s="126"/>
      <c r="C171" s="126"/>
      <c r="D171" s="126"/>
      <c r="E171" s="127"/>
      <c r="F171" s="5" t="s">
        <v>215</v>
      </c>
      <c r="G171" s="6">
        <v>161484</v>
      </c>
      <c r="H171" s="103"/>
      <c r="I171"/>
      <c r="J171"/>
      <c r="K171"/>
      <c r="L171"/>
      <c r="M171"/>
      <c r="N171"/>
      <c r="O171"/>
      <c r="P171"/>
      <c r="Q171"/>
      <c r="R171"/>
      <c r="S171"/>
    </row>
    <row r="172" spans="2:19" ht="20.100000000000001" customHeight="1" x14ac:dyDescent="0.25">
      <c r="B172" s="126"/>
      <c r="C172" s="126"/>
      <c r="D172" s="125"/>
      <c r="E172" s="127"/>
      <c r="F172" s="5" t="s">
        <v>216</v>
      </c>
      <c r="G172" s="6">
        <v>222382</v>
      </c>
      <c r="H172" s="103"/>
      <c r="I172"/>
      <c r="J172"/>
      <c r="K172"/>
      <c r="L172"/>
      <c r="M172"/>
      <c r="N172"/>
      <c r="O172"/>
      <c r="P172"/>
      <c r="Q172"/>
      <c r="R172"/>
      <c r="S172"/>
    </row>
    <row r="173" spans="2:19" ht="20.100000000000001" customHeight="1" x14ac:dyDescent="0.25">
      <c r="B173" s="126"/>
      <c r="C173" s="126"/>
      <c r="D173" s="124" t="s">
        <v>414</v>
      </c>
      <c r="E173" s="127" t="s">
        <v>211</v>
      </c>
      <c r="F173" s="5" t="s">
        <v>210</v>
      </c>
      <c r="G173" s="6">
        <v>1337383</v>
      </c>
      <c r="H173" s="103"/>
      <c r="I173"/>
      <c r="J173"/>
      <c r="K173"/>
      <c r="L173"/>
      <c r="M173"/>
      <c r="N173"/>
      <c r="O173"/>
      <c r="P173"/>
      <c r="Q173"/>
      <c r="R173"/>
      <c r="S173"/>
    </row>
    <row r="174" spans="2:19" ht="20.100000000000001" customHeight="1" x14ac:dyDescent="0.25">
      <c r="B174" s="126"/>
      <c r="C174" s="126"/>
      <c r="D174" s="126"/>
      <c r="E174" s="127"/>
      <c r="F174" s="5" t="s">
        <v>209</v>
      </c>
      <c r="G174" s="6">
        <v>1327090</v>
      </c>
      <c r="H174" s="103"/>
      <c r="I174"/>
      <c r="J174"/>
      <c r="K174"/>
      <c r="L174"/>
      <c r="M174"/>
      <c r="N174"/>
      <c r="O174"/>
      <c r="P174"/>
      <c r="Q174"/>
      <c r="R174"/>
      <c r="S174"/>
    </row>
    <row r="175" spans="2:19" ht="20.100000000000001" customHeight="1" x14ac:dyDescent="0.25">
      <c r="B175" s="126"/>
      <c r="C175" s="126"/>
      <c r="D175" s="125"/>
      <c r="E175" s="127"/>
      <c r="F175" s="5" t="s">
        <v>208</v>
      </c>
      <c r="G175" s="6">
        <v>1311132</v>
      </c>
      <c r="H175" s="103"/>
      <c r="I175"/>
      <c r="J175"/>
      <c r="K175"/>
      <c r="L175"/>
      <c r="M175"/>
      <c r="N175"/>
      <c r="O175"/>
      <c r="P175"/>
      <c r="Q175"/>
      <c r="R175"/>
      <c r="S175"/>
    </row>
    <row r="176" spans="2:19" ht="20.100000000000001" customHeight="1" x14ac:dyDescent="0.25">
      <c r="B176" s="125"/>
      <c r="C176" s="126"/>
      <c r="D176" s="77" t="s">
        <v>415</v>
      </c>
      <c r="E176" s="87" t="s">
        <v>354</v>
      </c>
      <c r="F176" s="5" t="s">
        <v>222</v>
      </c>
      <c r="G176" s="6">
        <v>192687</v>
      </c>
      <c r="H176" s="103"/>
      <c r="I176"/>
      <c r="J176"/>
      <c r="K176"/>
      <c r="L176"/>
      <c r="M176"/>
      <c r="N176"/>
      <c r="O176"/>
      <c r="P176"/>
      <c r="Q176"/>
      <c r="R176"/>
      <c r="S176"/>
    </row>
    <row r="177" spans="2:19" ht="20.100000000000001" customHeight="1" x14ac:dyDescent="0.25">
      <c r="B177" s="124" t="s">
        <v>97</v>
      </c>
      <c r="C177" s="126"/>
      <c r="D177" s="131" t="s">
        <v>101</v>
      </c>
      <c r="E177" s="124" t="s">
        <v>102</v>
      </c>
      <c r="F177" s="5" t="s">
        <v>44</v>
      </c>
      <c r="G177" s="6">
        <v>40751798</v>
      </c>
      <c r="H177" s="103"/>
      <c r="I177"/>
      <c r="J177"/>
      <c r="K177"/>
      <c r="L177"/>
      <c r="M177"/>
      <c r="N177"/>
      <c r="O177"/>
      <c r="P177"/>
      <c r="Q177"/>
      <c r="R177"/>
      <c r="S177"/>
    </row>
    <row r="178" spans="2:19" ht="20.100000000000001" customHeight="1" x14ac:dyDescent="0.25">
      <c r="B178" s="126"/>
      <c r="C178" s="126"/>
      <c r="D178" s="126"/>
      <c r="E178" s="126"/>
      <c r="F178" s="5" t="s">
        <v>315</v>
      </c>
      <c r="G178" s="6">
        <v>20309011</v>
      </c>
      <c r="H178" s="103"/>
      <c r="I178"/>
      <c r="J178"/>
      <c r="K178"/>
      <c r="L178"/>
      <c r="M178"/>
      <c r="N178"/>
      <c r="O178"/>
      <c r="P178"/>
      <c r="Q178"/>
      <c r="R178"/>
      <c r="S178"/>
    </row>
    <row r="179" spans="2:19" ht="20.100000000000001" customHeight="1" x14ac:dyDescent="0.25">
      <c r="B179" s="126"/>
      <c r="C179" s="126"/>
      <c r="D179" s="126"/>
      <c r="E179" s="126"/>
      <c r="F179" s="5" t="s">
        <v>316</v>
      </c>
      <c r="G179" s="6">
        <v>17658500</v>
      </c>
      <c r="H179" s="103"/>
      <c r="I179"/>
      <c r="J179"/>
      <c r="K179"/>
      <c r="L179"/>
      <c r="M179"/>
      <c r="N179"/>
      <c r="O179"/>
      <c r="P179"/>
      <c r="Q179"/>
      <c r="R179"/>
      <c r="S179"/>
    </row>
    <row r="180" spans="2:19" ht="20.100000000000001" customHeight="1" x14ac:dyDescent="0.25">
      <c r="B180" s="126"/>
      <c r="C180" s="126"/>
      <c r="D180" s="126"/>
      <c r="E180" s="126"/>
      <c r="F180" s="5" t="s">
        <v>53</v>
      </c>
      <c r="G180" s="6">
        <v>1929037</v>
      </c>
      <c r="H180" s="103"/>
      <c r="I180"/>
      <c r="J180"/>
      <c r="K180"/>
      <c r="L180"/>
      <c r="M180"/>
      <c r="N180"/>
      <c r="O180"/>
      <c r="P180"/>
      <c r="Q180"/>
      <c r="R180"/>
      <c r="S180"/>
    </row>
    <row r="181" spans="2:19" ht="20.100000000000001" customHeight="1" x14ac:dyDescent="0.25">
      <c r="B181" s="126"/>
      <c r="C181" s="126"/>
      <c r="D181" s="126"/>
      <c r="E181" s="126"/>
      <c r="F181" s="5" t="s">
        <v>317</v>
      </c>
      <c r="G181" s="6">
        <v>770231</v>
      </c>
      <c r="H181" s="103"/>
      <c r="I181"/>
      <c r="J181"/>
      <c r="K181"/>
      <c r="L181"/>
      <c r="M181"/>
      <c r="N181"/>
      <c r="O181"/>
      <c r="P181"/>
      <c r="Q181"/>
      <c r="R181"/>
      <c r="S181"/>
    </row>
    <row r="182" spans="2:19" ht="20.100000000000001" customHeight="1" x14ac:dyDescent="0.25">
      <c r="B182" s="126"/>
      <c r="C182" s="126"/>
      <c r="D182" s="126"/>
      <c r="E182" s="126"/>
      <c r="F182" s="5" t="s">
        <v>318</v>
      </c>
      <c r="G182" s="6">
        <v>660943</v>
      </c>
      <c r="H182" s="103"/>
      <c r="I182"/>
      <c r="J182"/>
      <c r="K182"/>
      <c r="L182"/>
      <c r="M182"/>
      <c r="N182"/>
      <c r="O182"/>
      <c r="P182"/>
      <c r="Q182"/>
      <c r="R182"/>
      <c r="S182"/>
    </row>
    <row r="183" spans="2:19" ht="20.100000000000001" customHeight="1" x14ac:dyDescent="0.25">
      <c r="B183" s="126"/>
      <c r="C183" s="126"/>
      <c r="D183" s="126"/>
      <c r="E183" s="126"/>
      <c r="F183" s="5" t="s">
        <v>57</v>
      </c>
      <c r="G183" s="6">
        <v>1214299</v>
      </c>
      <c r="H183" s="103"/>
      <c r="I183"/>
      <c r="J183"/>
      <c r="K183"/>
      <c r="L183"/>
      <c r="M183"/>
      <c r="N183"/>
      <c r="O183"/>
      <c r="P183"/>
      <c r="Q183"/>
      <c r="R183"/>
      <c r="S183"/>
    </row>
    <row r="184" spans="2:19" ht="20.100000000000001" customHeight="1" x14ac:dyDescent="0.25">
      <c r="B184" s="126"/>
      <c r="C184" s="126"/>
      <c r="D184" s="125"/>
      <c r="E184" s="126"/>
      <c r="F184" s="5">
        <v>172</v>
      </c>
      <c r="G184" s="6">
        <v>303575</v>
      </c>
      <c r="H184" s="103"/>
      <c r="I184"/>
      <c r="J184"/>
      <c r="K184"/>
      <c r="L184"/>
      <c r="M184"/>
      <c r="N184"/>
      <c r="O184"/>
      <c r="P184"/>
      <c r="Q184"/>
      <c r="R184"/>
      <c r="S184"/>
    </row>
    <row r="185" spans="2:19" ht="20.100000000000001" customHeight="1" x14ac:dyDescent="0.25">
      <c r="B185" s="126"/>
      <c r="C185" s="126"/>
      <c r="D185" s="131" t="s">
        <v>319</v>
      </c>
      <c r="E185" s="126"/>
      <c r="F185" s="5" t="s">
        <v>44</v>
      </c>
      <c r="G185" s="6">
        <v>21839989</v>
      </c>
      <c r="H185" s="103"/>
      <c r="I185"/>
      <c r="J185"/>
      <c r="K185"/>
      <c r="L185"/>
      <c r="M185"/>
      <c r="N185"/>
      <c r="O185"/>
      <c r="P185"/>
      <c r="Q185"/>
      <c r="R185"/>
      <c r="S185"/>
    </row>
    <row r="186" spans="2:19" ht="20.100000000000001" customHeight="1" x14ac:dyDescent="0.25">
      <c r="B186" s="126"/>
      <c r="C186" s="126"/>
      <c r="D186" s="126"/>
      <c r="E186" s="126"/>
      <c r="F186" s="5" t="s">
        <v>315</v>
      </c>
      <c r="G186" s="6">
        <v>12088873</v>
      </c>
      <c r="H186" s="103"/>
      <c r="I186"/>
      <c r="J186"/>
      <c r="K186"/>
      <c r="L186"/>
      <c r="M186"/>
      <c r="N186"/>
      <c r="O186"/>
      <c r="P186"/>
      <c r="Q186"/>
      <c r="R186"/>
      <c r="S186"/>
    </row>
    <row r="187" spans="2:19" ht="20.100000000000001" customHeight="1" x14ac:dyDescent="0.25">
      <c r="B187" s="126"/>
      <c r="C187" s="126"/>
      <c r="D187" s="126"/>
      <c r="E187" s="126"/>
      <c r="F187" s="5" t="s">
        <v>316</v>
      </c>
      <c r="G187" s="6">
        <v>10854809</v>
      </c>
      <c r="H187" s="103"/>
      <c r="I187"/>
      <c r="J187"/>
      <c r="K187"/>
      <c r="L187"/>
      <c r="M187"/>
      <c r="N187"/>
      <c r="O187"/>
      <c r="P187"/>
      <c r="Q187"/>
      <c r="R187"/>
      <c r="S187"/>
    </row>
    <row r="188" spans="2:19" ht="20.100000000000001" customHeight="1" x14ac:dyDescent="0.25">
      <c r="B188" s="126"/>
      <c r="C188" s="126"/>
      <c r="D188" s="126"/>
      <c r="E188" s="126"/>
      <c r="F188" s="5" t="s">
        <v>53</v>
      </c>
      <c r="G188" s="6">
        <v>898149</v>
      </c>
      <c r="H188" s="103"/>
      <c r="I188"/>
      <c r="J188"/>
      <c r="K188"/>
      <c r="L188"/>
      <c r="M188"/>
      <c r="N188"/>
      <c r="O188"/>
      <c r="P188"/>
      <c r="Q188"/>
      <c r="R188"/>
      <c r="S188"/>
    </row>
    <row r="189" spans="2:19" ht="20.100000000000001" customHeight="1" x14ac:dyDescent="0.25">
      <c r="B189" s="126"/>
      <c r="C189" s="126"/>
      <c r="D189" s="126"/>
      <c r="E189" s="126"/>
      <c r="F189" s="5" t="s">
        <v>317</v>
      </c>
      <c r="G189" s="6">
        <v>358615</v>
      </c>
      <c r="H189" s="103"/>
      <c r="I189"/>
      <c r="J189"/>
      <c r="K189"/>
      <c r="L189"/>
      <c r="M189"/>
      <c r="N189"/>
      <c r="O189"/>
      <c r="P189"/>
      <c r="Q189"/>
      <c r="R189"/>
      <c r="S189"/>
    </row>
    <row r="190" spans="2:19" ht="20.100000000000001" customHeight="1" x14ac:dyDescent="0.25">
      <c r="B190" s="126"/>
      <c r="C190" s="126"/>
      <c r="D190" s="126"/>
      <c r="E190" s="126"/>
      <c r="F190" s="5" t="s">
        <v>318</v>
      </c>
      <c r="G190" s="6">
        <v>307732</v>
      </c>
      <c r="H190" s="103"/>
      <c r="I190"/>
      <c r="J190"/>
      <c r="K190"/>
      <c r="L190"/>
      <c r="M190"/>
      <c r="N190"/>
      <c r="O190"/>
      <c r="P190"/>
      <c r="Q190"/>
      <c r="R190"/>
      <c r="S190"/>
    </row>
    <row r="191" spans="2:19" ht="20.100000000000001" customHeight="1" x14ac:dyDescent="0.25">
      <c r="B191" s="126"/>
      <c r="C191" s="126"/>
      <c r="D191" s="126"/>
      <c r="E191" s="126"/>
      <c r="F191" s="5" t="s">
        <v>57</v>
      </c>
      <c r="G191" s="6">
        <v>565372</v>
      </c>
      <c r="H191" s="103"/>
      <c r="I191"/>
      <c r="J191"/>
      <c r="K191"/>
      <c r="L191"/>
      <c r="M191"/>
      <c r="N191"/>
      <c r="O191"/>
      <c r="P191"/>
      <c r="Q191"/>
      <c r="R191"/>
      <c r="S191"/>
    </row>
    <row r="192" spans="2:19" ht="20.100000000000001" customHeight="1" x14ac:dyDescent="0.25">
      <c r="B192" s="126"/>
      <c r="C192" s="126"/>
      <c r="D192" s="125"/>
      <c r="E192" s="126"/>
      <c r="F192" s="5">
        <v>172</v>
      </c>
      <c r="G192" s="6">
        <v>141343</v>
      </c>
      <c r="H192" s="103"/>
      <c r="I192"/>
      <c r="J192"/>
      <c r="K192"/>
      <c r="L192"/>
      <c r="M192"/>
      <c r="N192"/>
      <c r="O192"/>
      <c r="P192"/>
      <c r="Q192"/>
      <c r="R192"/>
      <c r="S192"/>
    </row>
    <row r="193" spans="2:19" ht="20.100000000000001" customHeight="1" x14ac:dyDescent="0.25">
      <c r="B193" s="126"/>
      <c r="C193" s="126"/>
      <c r="D193" s="131" t="s">
        <v>416</v>
      </c>
      <c r="E193" s="126"/>
      <c r="F193" s="5" t="s">
        <v>44</v>
      </c>
      <c r="G193" s="6">
        <v>3322350</v>
      </c>
      <c r="H193" s="103"/>
      <c r="I193"/>
      <c r="J193"/>
      <c r="K193"/>
      <c r="L193"/>
      <c r="M193"/>
      <c r="N193"/>
      <c r="O193"/>
      <c r="P193"/>
      <c r="Q193"/>
      <c r="R193"/>
      <c r="S193"/>
    </row>
    <row r="194" spans="2:19" ht="20.100000000000001" customHeight="1" x14ac:dyDescent="0.25">
      <c r="B194" s="126"/>
      <c r="C194" s="126"/>
      <c r="D194" s="126"/>
      <c r="E194" s="126"/>
      <c r="F194" s="5" t="s">
        <v>315</v>
      </c>
      <c r="G194" s="6">
        <v>2016489</v>
      </c>
      <c r="H194" s="103"/>
      <c r="I194"/>
      <c r="J194"/>
      <c r="K194"/>
      <c r="L194"/>
      <c r="M194"/>
      <c r="N194"/>
      <c r="O194"/>
      <c r="P194"/>
      <c r="Q194"/>
      <c r="R194"/>
      <c r="S194"/>
    </row>
    <row r="195" spans="2:19" ht="20.100000000000001" customHeight="1" x14ac:dyDescent="0.25">
      <c r="B195" s="126"/>
      <c r="C195" s="126"/>
      <c r="D195" s="126"/>
      <c r="E195" s="126"/>
      <c r="F195" s="5" t="s">
        <v>316</v>
      </c>
      <c r="G195" s="6">
        <v>1810641</v>
      </c>
      <c r="H195" s="103"/>
      <c r="I195"/>
      <c r="J195"/>
      <c r="K195"/>
      <c r="L195"/>
      <c r="M195"/>
      <c r="N195"/>
      <c r="O195"/>
      <c r="P195"/>
      <c r="Q195"/>
      <c r="R195"/>
      <c r="S195"/>
    </row>
    <row r="196" spans="2:19" ht="20.100000000000001" customHeight="1" x14ac:dyDescent="0.25">
      <c r="B196" s="126"/>
      <c r="C196" s="126"/>
      <c r="D196" s="126"/>
      <c r="E196" s="126"/>
      <c r="F196" s="5" t="s">
        <v>53</v>
      </c>
      <c r="G196" s="6">
        <v>149816</v>
      </c>
      <c r="H196" s="103"/>
      <c r="I196"/>
      <c r="J196"/>
      <c r="K196"/>
      <c r="L196"/>
      <c r="M196"/>
      <c r="N196"/>
      <c r="O196"/>
      <c r="P196"/>
      <c r="Q196"/>
      <c r="R196"/>
      <c r="S196"/>
    </row>
    <row r="197" spans="2:19" ht="20.100000000000001" customHeight="1" x14ac:dyDescent="0.25">
      <c r="B197" s="126"/>
      <c r="C197" s="126"/>
      <c r="D197" s="126"/>
      <c r="E197" s="126"/>
      <c r="F197" s="5" t="s">
        <v>317</v>
      </c>
      <c r="G197" s="6">
        <v>59818</v>
      </c>
      <c r="H197" s="103"/>
      <c r="I197"/>
      <c r="J197"/>
      <c r="K197"/>
      <c r="L197"/>
      <c r="M197"/>
      <c r="N197"/>
      <c r="O197"/>
      <c r="P197"/>
      <c r="Q197"/>
      <c r="R197"/>
      <c r="S197"/>
    </row>
    <row r="198" spans="2:19" ht="20.100000000000001" customHeight="1" x14ac:dyDescent="0.25">
      <c r="B198" s="126"/>
      <c r="C198" s="126"/>
      <c r="D198" s="126"/>
      <c r="E198" s="126"/>
      <c r="F198" s="5" t="s">
        <v>318</v>
      </c>
      <c r="G198" s="6">
        <v>51332</v>
      </c>
      <c r="H198" s="103"/>
      <c r="I198"/>
      <c r="J198"/>
      <c r="K198"/>
      <c r="L198"/>
      <c r="M198"/>
      <c r="N198"/>
      <c r="O198"/>
      <c r="P198"/>
      <c r="Q198"/>
      <c r="R198"/>
      <c r="S198"/>
    </row>
    <row r="199" spans="2:19" ht="20.100000000000001" customHeight="1" x14ac:dyDescent="0.25">
      <c r="B199" s="126"/>
      <c r="C199" s="126"/>
      <c r="D199" s="126"/>
      <c r="E199" s="126"/>
      <c r="F199" s="5" t="s">
        <v>57</v>
      </c>
      <c r="G199" s="6">
        <v>94307</v>
      </c>
      <c r="H199" s="103"/>
      <c r="I199"/>
      <c r="J199"/>
      <c r="K199"/>
      <c r="L199"/>
      <c r="M199"/>
      <c r="N199"/>
      <c r="O199"/>
      <c r="P199"/>
      <c r="Q199"/>
      <c r="R199"/>
      <c r="S199"/>
    </row>
    <row r="200" spans="2:19" ht="20.100000000000001" customHeight="1" x14ac:dyDescent="0.25">
      <c r="B200" s="126"/>
      <c r="C200" s="126"/>
      <c r="D200" s="125"/>
      <c r="E200" s="126"/>
      <c r="F200" s="5">
        <v>172</v>
      </c>
      <c r="G200" s="6">
        <v>23577</v>
      </c>
      <c r="H200" s="103"/>
      <c r="I200"/>
      <c r="J200"/>
      <c r="K200"/>
      <c r="L200"/>
      <c r="M200"/>
      <c r="N200"/>
      <c r="O200"/>
      <c r="P200"/>
      <c r="Q200"/>
      <c r="R200"/>
      <c r="S200"/>
    </row>
    <row r="201" spans="2:19" ht="20.100000000000001" customHeight="1" x14ac:dyDescent="0.25">
      <c r="B201" s="126"/>
      <c r="C201" s="126"/>
      <c r="D201" s="131" t="s">
        <v>417</v>
      </c>
      <c r="E201" s="126"/>
      <c r="F201" s="5" t="s">
        <v>44</v>
      </c>
      <c r="G201" s="6">
        <v>1158305</v>
      </c>
      <c r="H201" s="103"/>
      <c r="I201"/>
      <c r="J201"/>
      <c r="K201"/>
      <c r="L201"/>
      <c r="M201"/>
      <c r="N201"/>
      <c r="O201"/>
      <c r="P201"/>
      <c r="Q201"/>
      <c r="R201"/>
      <c r="S201"/>
    </row>
    <row r="202" spans="2:19" ht="20.100000000000001" customHeight="1" x14ac:dyDescent="0.25">
      <c r="B202" s="126"/>
      <c r="C202" s="126"/>
      <c r="D202" s="126"/>
      <c r="E202" s="126"/>
      <c r="F202" s="5" t="s">
        <v>315</v>
      </c>
      <c r="G202" s="6">
        <v>561295</v>
      </c>
      <c r="H202" s="103"/>
      <c r="I202"/>
      <c r="J202"/>
      <c r="K202"/>
      <c r="L202"/>
      <c r="M202"/>
      <c r="N202"/>
      <c r="O202"/>
      <c r="P202"/>
      <c r="Q202"/>
      <c r="R202"/>
      <c r="S202"/>
    </row>
    <row r="203" spans="2:19" ht="20.100000000000001" customHeight="1" x14ac:dyDescent="0.25">
      <c r="B203" s="126"/>
      <c r="C203" s="126"/>
      <c r="D203" s="126"/>
      <c r="E203" s="126"/>
      <c r="F203" s="5" t="s">
        <v>316</v>
      </c>
      <c r="G203" s="6">
        <v>503996</v>
      </c>
      <c r="H203" s="103"/>
      <c r="I203"/>
      <c r="J203"/>
      <c r="K203"/>
      <c r="L203"/>
      <c r="M203"/>
      <c r="N203"/>
      <c r="O203"/>
      <c r="P203"/>
      <c r="Q203"/>
      <c r="R203"/>
      <c r="S203"/>
    </row>
    <row r="204" spans="2:19" ht="20.100000000000001" customHeight="1" x14ac:dyDescent="0.25">
      <c r="B204" s="126"/>
      <c r="C204" s="126"/>
      <c r="D204" s="126"/>
      <c r="E204" s="126"/>
      <c r="F204" s="5" t="s">
        <v>53</v>
      </c>
      <c r="G204" s="6">
        <v>41702</v>
      </c>
      <c r="H204" s="103"/>
      <c r="I204"/>
      <c r="J204"/>
      <c r="K204"/>
      <c r="L204"/>
      <c r="M204"/>
      <c r="N204"/>
      <c r="O204"/>
      <c r="P204"/>
      <c r="Q204"/>
      <c r="R204"/>
      <c r="S204"/>
    </row>
    <row r="205" spans="2:19" ht="20.100000000000001" customHeight="1" x14ac:dyDescent="0.25">
      <c r="B205" s="126"/>
      <c r="C205" s="126"/>
      <c r="D205" s="126"/>
      <c r="E205" s="126"/>
      <c r="F205" s="5" t="s">
        <v>317</v>
      </c>
      <c r="G205" s="6">
        <v>16651</v>
      </c>
      <c r="H205" s="103"/>
      <c r="I205"/>
      <c r="J205"/>
      <c r="K205"/>
      <c r="L205"/>
      <c r="M205"/>
      <c r="N205"/>
      <c r="O205"/>
      <c r="P205"/>
      <c r="Q205"/>
      <c r="R205"/>
      <c r="S205"/>
    </row>
    <row r="206" spans="2:19" ht="20.100000000000001" customHeight="1" x14ac:dyDescent="0.25">
      <c r="B206" s="126"/>
      <c r="C206" s="126"/>
      <c r="D206" s="126"/>
      <c r="E206" s="126"/>
      <c r="F206" s="5" t="s">
        <v>318</v>
      </c>
      <c r="G206" s="6">
        <v>14288</v>
      </c>
      <c r="H206" s="103"/>
      <c r="I206"/>
      <c r="J206"/>
      <c r="K206"/>
      <c r="L206"/>
      <c r="M206"/>
      <c r="N206"/>
      <c r="O206"/>
      <c r="P206"/>
      <c r="Q206"/>
      <c r="R206"/>
      <c r="S206"/>
    </row>
    <row r="207" spans="2:19" ht="20.100000000000001" customHeight="1" x14ac:dyDescent="0.25">
      <c r="B207" s="126"/>
      <c r="C207" s="126"/>
      <c r="D207" s="126"/>
      <c r="E207" s="126"/>
      <c r="F207" s="5" t="s">
        <v>57</v>
      </c>
      <c r="G207" s="6">
        <v>26251</v>
      </c>
      <c r="H207" s="103"/>
      <c r="I207"/>
      <c r="J207"/>
      <c r="K207"/>
      <c r="L207"/>
      <c r="M207"/>
      <c r="N207"/>
      <c r="O207"/>
      <c r="P207"/>
      <c r="Q207"/>
      <c r="R207"/>
      <c r="S207"/>
    </row>
    <row r="208" spans="2:19" ht="20.100000000000001" customHeight="1" x14ac:dyDescent="0.25">
      <c r="B208" s="126"/>
      <c r="C208" s="126"/>
      <c r="D208" s="125"/>
      <c r="E208" s="126"/>
      <c r="F208" s="5">
        <v>172</v>
      </c>
      <c r="G208" s="6">
        <v>6562</v>
      </c>
      <c r="H208" s="103"/>
      <c r="I208"/>
      <c r="J208"/>
      <c r="K208"/>
      <c r="L208"/>
      <c r="M208"/>
      <c r="N208"/>
      <c r="O208"/>
      <c r="P208"/>
      <c r="Q208"/>
      <c r="R208"/>
      <c r="S208"/>
    </row>
    <row r="209" spans="2:19" ht="20.100000000000001" customHeight="1" x14ac:dyDescent="0.25">
      <c r="B209" s="126"/>
      <c r="C209" s="126"/>
      <c r="D209" s="131" t="s">
        <v>419</v>
      </c>
      <c r="E209" s="126"/>
      <c r="F209" s="5" t="s">
        <v>44</v>
      </c>
      <c r="G209" s="6">
        <v>3580658</v>
      </c>
      <c r="H209" s="103"/>
      <c r="I209"/>
      <c r="J209"/>
      <c r="K209"/>
      <c r="L209"/>
      <c r="M209"/>
      <c r="N209"/>
      <c r="O209"/>
      <c r="P209"/>
      <c r="Q209"/>
      <c r="R209"/>
      <c r="S209"/>
    </row>
    <row r="210" spans="2:19" ht="20.100000000000001" customHeight="1" x14ac:dyDescent="0.25">
      <c r="B210" s="126"/>
      <c r="C210" s="126"/>
      <c r="D210" s="126"/>
      <c r="E210" s="126"/>
      <c r="F210" s="5" t="s">
        <v>315</v>
      </c>
      <c r="G210" s="6">
        <v>2133332</v>
      </c>
      <c r="H210" s="103"/>
      <c r="I210"/>
      <c r="J210"/>
      <c r="K210"/>
      <c r="L210"/>
      <c r="M210"/>
      <c r="N210"/>
      <c r="O210"/>
      <c r="P210"/>
      <c r="Q210"/>
      <c r="R210"/>
      <c r="S210"/>
    </row>
    <row r="211" spans="2:19" ht="20.100000000000001" customHeight="1" x14ac:dyDescent="0.25">
      <c r="B211" s="126"/>
      <c r="C211" s="126"/>
      <c r="D211" s="126"/>
      <c r="E211" s="126"/>
      <c r="F211" s="5" t="s">
        <v>316</v>
      </c>
      <c r="G211" s="6">
        <v>1915554</v>
      </c>
      <c r="H211" s="103"/>
      <c r="I211"/>
      <c r="J211"/>
      <c r="K211"/>
      <c r="L211"/>
      <c r="M211"/>
      <c r="N211"/>
      <c r="O211"/>
      <c r="P211"/>
      <c r="Q211"/>
      <c r="R211"/>
      <c r="S211"/>
    </row>
    <row r="212" spans="2:19" ht="20.100000000000001" customHeight="1" x14ac:dyDescent="0.25">
      <c r="B212" s="126"/>
      <c r="C212" s="126"/>
      <c r="D212" s="126"/>
      <c r="E212" s="126"/>
      <c r="F212" s="5" t="s">
        <v>53</v>
      </c>
      <c r="G212" s="6">
        <v>158496</v>
      </c>
      <c r="H212" s="103"/>
      <c r="I212"/>
      <c r="J212"/>
      <c r="K212"/>
      <c r="L212"/>
      <c r="M212"/>
      <c r="N212"/>
      <c r="O212"/>
      <c r="P212"/>
      <c r="Q212"/>
      <c r="R212"/>
      <c r="S212"/>
    </row>
    <row r="213" spans="2:19" ht="20.100000000000001" customHeight="1" x14ac:dyDescent="0.25">
      <c r="B213" s="126"/>
      <c r="C213" s="126"/>
      <c r="D213" s="126"/>
      <c r="E213" s="126"/>
      <c r="F213" s="5" t="s">
        <v>317</v>
      </c>
      <c r="G213" s="6">
        <v>63285</v>
      </c>
      <c r="H213" s="103"/>
      <c r="I213"/>
      <c r="J213"/>
      <c r="K213"/>
      <c r="L213"/>
      <c r="M213"/>
      <c r="N213"/>
      <c r="O213"/>
      <c r="P213"/>
      <c r="Q213"/>
      <c r="R213"/>
      <c r="S213"/>
    </row>
    <row r="214" spans="2:19" ht="20.100000000000001" customHeight="1" x14ac:dyDescent="0.25">
      <c r="B214" s="126"/>
      <c r="C214" s="126"/>
      <c r="D214" s="126"/>
      <c r="E214" s="126"/>
      <c r="F214" s="5" t="s">
        <v>318</v>
      </c>
      <c r="G214" s="6">
        <v>54305</v>
      </c>
      <c r="H214" s="103"/>
      <c r="I214"/>
      <c r="J214"/>
      <c r="K214"/>
      <c r="L214"/>
      <c r="M214"/>
      <c r="N214"/>
      <c r="O214"/>
      <c r="P214"/>
      <c r="Q214"/>
      <c r="R214"/>
      <c r="S214"/>
    </row>
    <row r="215" spans="2:19" ht="20.100000000000001" customHeight="1" x14ac:dyDescent="0.25">
      <c r="B215" s="126"/>
      <c r="C215" s="126"/>
      <c r="D215" s="126"/>
      <c r="E215" s="126"/>
      <c r="F215" s="5" t="s">
        <v>57</v>
      </c>
      <c r="G215" s="6">
        <v>99771</v>
      </c>
      <c r="H215" s="103"/>
      <c r="I215"/>
      <c r="J215"/>
      <c r="K215"/>
      <c r="L215"/>
      <c r="M215"/>
      <c r="N215"/>
      <c r="O215"/>
      <c r="P215"/>
      <c r="Q215"/>
      <c r="R215"/>
      <c r="S215"/>
    </row>
    <row r="216" spans="2:19" ht="20.100000000000001" customHeight="1" x14ac:dyDescent="0.25">
      <c r="B216" s="125"/>
      <c r="C216" s="125"/>
      <c r="D216" s="125"/>
      <c r="E216" s="125"/>
      <c r="F216" s="5">
        <v>172</v>
      </c>
      <c r="G216" s="6">
        <v>24943</v>
      </c>
      <c r="H216" s="103"/>
      <c r="I216"/>
      <c r="J216"/>
      <c r="K216"/>
      <c r="L216"/>
      <c r="M216"/>
      <c r="N216"/>
      <c r="O216"/>
      <c r="P216"/>
      <c r="Q216"/>
      <c r="R216"/>
      <c r="S216"/>
    </row>
    <row r="217" spans="2:19" ht="20.100000000000001" customHeight="1" x14ac:dyDescent="0.25">
      <c r="B217" s="127" t="s">
        <v>108</v>
      </c>
      <c r="C217" s="127">
        <v>3</v>
      </c>
      <c r="D217" s="127" t="s">
        <v>103</v>
      </c>
      <c r="E217" s="139" t="s">
        <v>378</v>
      </c>
      <c r="F217" s="5" t="s">
        <v>53</v>
      </c>
      <c r="G217" s="6">
        <v>400000</v>
      </c>
      <c r="H217" s="103"/>
      <c r="I217"/>
      <c r="J217"/>
      <c r="K217"/>
      <c r="L217"/>
      <c r="M217"/>
      <c r="N217"/>
      <c r="O217"/>
      <c r="P217"/>
      <c r="Q217"/>
      <c r="R217"/>
      <c r="S217"/>
    </row>
    <row r="218" spans="2:19" ht="20.100000000000001" customHeight="1" x14ac:dyDescent="0.25">
      <c r="B218" s="127"/>
      <c r="C218" s="127"/>
      <c r="D218" s="127"/>
      <c r="E218" s="139"/>
      <c r="F218" s="5" t="s">
        <v>52</v>
      </c>
      <c r="G218" s="6">
        <v>7617331</v>
      </c>
      <c r="H218" s="103"/>
      <c r="I218"/>
      <c r="J218"/>
      <c r="K218"/>
      <c r="L218"/>
      <c r="M218"/>
      <c r="N218"/>
      <c r="O218"/>
      <c r="P218"/>
      <c r="Q218"/>
      <c r="R218"/>
      <c r="S218"/>
    </row>
    <row r="219" spans="2:19" ht="20.100000000000001" customHeight="1" x14ac:dyDescent="0.25">
      <c r="B219" s="127"/>
      <c r="C219" s="127"/>
      <c r="D219" s="127"/>
      <c r="E219" s="139"/>
      <c r="F219" s="5" t="s">
        <v>48</v>
      </c>
      <c r="G219" s="6">
        <v>12187729</v>
      </c>
      <c r="H219" s="103"/>
      <c r="I219"/>
      <c r="J219"/>
      <c r="K219"/>
      <c r="L219"/>
      <c r="M219"/>
      <c r="N219"/>
      <c r="O219"/>
      <c r="P219"/>
      <c r="Q219"/>
      <c r="R219"/>
      <c r="S219"/>
    </row>
    <row r="220" spans="2:19" ht="20.100000000000001" customHeight="1" x14ac:dyDescent="0.25">
      <c r="B220" s="127"/>
      <c r="C220" s="127"/>
      <c r="D220" s="127"/>
      <c r="E220" s="139"/>
      <c r="F220" s="5" t="s">
        <v>49</v>
      </c>
      <c r="G220" s="6">
        <v>117595689</v>
      </c>
      <c r="H220" s="103"/>
      <c r="I220"/>
      <c r="J220"/>
      <c r="K220"/>
      <c r="L220"/>
      <c r="M220"/>
      <c r="N220"/>
      <c r="O220"/>
      <c r="P220"/>
      <c r="Q220"/>
      <c r="R220"/>
      <c r="S220"/>
    </row>
    <row r="221" spans="2:19" ht="20.100000000000001" customHeight="1" x14ac:dyDescent="0.25">
      <c r="B221" s="127"/>
      <c r="C221" s="127"/>
      <c r="D221" s="127"/>
      <c r="E221" s="139"/>
      <c r="F221" s="5" t="s">
        <v>50</v>
      </c>
      <c r="G221" s="6">
        <v>919127</v>
      </c>
      <c r="H221" s="103"/>
      <c r="I221"/>
      <c r="J221"/>
      <c r="K221"/>
      <c r="L221"/>
      <c r="M221"/>
      <c r="N221"/>
      <c r="O221"/>
      <c r="P221"/>
      <c r="Q221"/>
      <c r="R221"/>
      <c r="S221"/>
    </row>
    <row r="222" spans="2:19" ht="20.100000000000001" customHeight="1" x14ac:dyDescent="0.25">
      <c r="B222" s="127"/>
      <c r="C222" s="127"/>
      <c r="D222" s="127"/>
      <c r="E222" s="139"/>
      <c r="F222" s="5" t="s">
        <v>51</v>
      </c>
      <c r="G222" s="6">
        <v>1769454</v>
      </c>
      <c r="H222" s="103"/>
      <c r="I222"/>
      <c r="J222"/>
      <c r="K222"/>
      <c r="L222"/>
      <c r="M222"/>
      <c r="N222"/>
      <c r="O222"/>
      <c r="P222"/>
      <c r="Q222"/>
      <c r="R222"/>
      <c r="S222"/>
    </row>
    <row r="223" spans="2:19" ht="20.100000000000001" customHeight="1" x14ac:dyDescent="0.25">
      <c r="B223" s="127"/>
      <c r="C223" s="127"/>
      <c r="D223" s="127" t="s">
        <v>104</v>
      </c>
      <c r="E223" s="139"/>
      <c r="F223" s="5" t="s">
        <v>53</v>
      </c>
      <c r="G223" s="6">
        <v>100000</v>
      </c>
      <c r="H223" s="103"/>
      <c r="I223"/>
      <c r="J223"/>
      <c r="K223"/>
      <c r="L223"/>
      <c r="M223"/>
      <c r="N223"/>
      <c r="O223"/>
      <c r="P223"/>
      <c r="Q223"/>
      <c r="R223"/>
      <c r="S223"/>
    </row>
    <row r="224" spans="2:19" ht="20.100000000000001" customHeight="1" x14ac:dyDescent="0.25">
      <c r="B224" s="127"/>
      <c r="C224" s="127"/>
      <c r="D224" s="127"/>
      <c r="E224" s="139"/>
      <c r="F224" s="5" t="s">
        <v>48</v>
      </c>
      <c r="G224" s="6">
        <v>3046932</v>
      </c>
      <c r="H224" s="103"/>
      <c r="I224"/>
      <c r="J224"/>
      <c r="K224"/>
      <c r="L224"/>
      <c r="M224"/>
      <c r="N224"/>
      <c r="O224"/>
      <c r="P224"/>
      <c r="Q224"/>
      <c r="R224"/>
      <c r="S224"/>
    </row>
    <row r="225" spans="2:19" ht="20.100000000000001" customHeight="1" x14ac:dyDescent="0.25">
      <c r="B225" s="127"/>
      <c r="C225" s="127"/>
      <c r="D225" s="127"/>
      <c r="E225" s="139"/>
      <c r="F225" s="5" t="s">
        <v>49</v>
      </c>
      <c r="G225" s="6">
        <v>25898922</v>
      </c>
      <c r="H225" s="103"/>
      <c r="I225"/>
      <c r="J225"/>
      <c r="K225"/>
      <c r="L225"/>
      <c r="M225"/>
      <c r="N225"/>
      <c r="O225"/>
      <c r="P225"/>
      <c r="Q225"/>
      <c r="R225"/>
      <c r="S225"/>
    </row>
    <row r="226" spans="2:19" ht="20.100000000000001" customHeight="1" x14ac:dyDescent="0.25">
      <c r="B226" s="127"/>
      <c r="C226" s="127"/>
      <c r="D226" s="127"/>
      <c r="E226" s="139"/>
      <c r="F226" s="5" t="s">
        <v>50</v>
      </c>
      <c r="G226" s="6">
        <v>511782</v>
      </c>
      <c r="H226" s="103"/>
      <c r="I226"/>
      <c r="J226"/>
      <c r="K226"/>
      <c r="L226"/>
      <c r="M226"/>
      <c r="N226"/>
      <c r="O226"/>
      <c r="P226"/>
      <c r="Q226"/>
      <c r="R226"/>
      <c r="S226"/>
    </row>
    <row r="227" spans="2:19" ht="20.100000000000001" customHeight="1" x14ac:dyDescent="0.25">
      <c r="B227" s="127"/>
      <c r="C227" s="127"/>
      <c r="D227" s="127"/>
      <c r="E227" s="139"/>
      <c r="F227" s="5" t="s">
        <v>51</v>
      </c>
      <c r="G227" s="6">
        <v>442364</v>
      </c>
      <c r="H227" s="103"/>
      <c r="I227"/>
      <c r="J227"/>
      <c r="K227"/>
      <c r="L227"/>
      <c r="M227"/>
      <c r="N227"/>
      <c r="O227"/>
      <c r="P227"/>
      <c r="Q227"/>
      <c r="R227"/>
      <c r="S227"/>
    </row>
    <row r="228" spans="2:19" ht="20.100000000000001" customHeight="1" x14ac:dyDescent="0.25">
      <c r="B228" s="127"/>
      <c r="C228" s="127"/>
      <c r="D228" s="127" t="s">
        <v>105</v>
      </c>
      <c r="E228" s="139"/>
      <c r="F228" s="5" t="s">
        <v>45</v>
      </c>
      <c r="G228" s="6">
        <v>141403572</v>
      </c>
      <c r="H228" s="103"/>
      <c r="I228"/>
      <c r="J228"/>
      <c r="K228"/>
      <c r="L228"/>
      <c r="M228"/>
      <c r="N228"/>
      <c r="O228"/>
      <c r="P228"/>
      <c r="Q228"/>
      <c r="R228"/>
      <c r="S228"/>
    </row>
    <row r="229" spans="2:19" ht="20.100000000000001" customHeight="1" x14ac:dyDescent="0.25">
      <c r="B229" s="127"/>
      <c r="C229" s="127"/>
      <c r="D229" s="127"/>
      <c r="E229" s="139"/>
      <c r="F229" s="5" t="s">
        <v>46</v>
      </c>
      <c r="G229" s="6">
        <v>0</v>
      </c>
      <c r="H229" s="103"/>
      <c r="I229"/>
      <c r="J229"/>
      <c r="K229"/>
      <c r="L229"/>
      <c r="M229"/>
      <c r="N229"/>
      <c r="O229"/>
      <c r="P229"/>
      <c r="Q229"/>
      <c r="R229"/>
      <c r="S229"/>
    </row>
    <row r="230" spans="2:19" ht="20.100000000000001" customHeight="1" x14ac:dyDescent="0.25">
      <c r="B230" s="127"/>
      <c r="C230" s="127"/>
      <c r="D230" s="127"/>
      <c r="E230" s="139"/>
      <c r="F230" s="5" t="s">
        <v>47</v>
      </c>
      <c r="G230" s="6">
        <v>78095238</v>
      </c>
      <c r="H230" s="103"/>
      <c r="I230"/>
      <c r="J230"/>
      <c r="K230"/>
      <c r="L230"/>
      <c r="M230"/>
      <c r="N230"/>
      <c r="O230"/>
      <c r="P230"/>
      <c r="Q230"/>
      <c r="R230"/>
      <c r="S230"/>
    </row>
    <row r="231" spans="2:19" ht="20.100000000000001" customHeight="1" x14ac:dyDescent="0.25">
      <c r="B231" s="127"/>
      <c r="C231" s="127"/>
      <c r="D231" s="127" t="s">
        <v>106</v>
      </c>
      <c r="E231" s="139"/>
      <c r="F231" s="5" t="s">
        <v>53</v>
      </c>
      <c r="G231" s="6">
        <v>1800000</v>
      </c>
      <c r="H231" s="103"/>
      <c r="I231"/>
      <c r="J231"/>
      <c r="K231"/>
      <c r="L231"/>
      <c r="M231"/>
      <c r="N231"/>
      <c r="O231"/>
      <c r="P231"/>
      <c r="Q231"/>
      <c r="R231"/>
      <c r="S231"/>
    </row>
    <row r="232" spans="2:19" ht="20.100000000000001" customHeight="1" x14ac:dyDescent="0.25">
      <c r="B232" s="127"/>
      <c r="C232" s="127"/>
      <c r="D232" s="127"/>
      <c r="E232" s="139"/>
      <c r="F232" s="5" t="s">
        <v>54</v>
      </c>
      <c r="G232" s="6">
        <v>19498210</v>
      </c>
      <c r="H232" s="103"/>
      <c r="I232"/>
      <c r="J232"/>
      <c r="K232"/>
      <c r="L232"/>
      <c r="M232"/>
      <c r="N232"/>
      <c r="O232"/>
      <c r="P232"/>
      <c r="Q232"/>
      <c r="R232"/>
      <c r="S232"/>
    </row>
    <row r="233" spans="2:19" ht="20.100000000000001" customHeight="1" x14ac:dyDescent="0.25">
      <c r="B233" s="127"/>
      <c r="C233" s="127"/>
      <c r="D233" s="127"/>
      <c r="E233" s="139"/>
      <c r="F233" s="5" t="s">
        <v>55</v>
      </c>
      <c r="G233" s="6">
        <v>974550</v>
      </c>
      <c r="H233" s="103"/>
      <c r="I233"/>
      <c r="J233"/>
      <c r="K233"/>
      <c r="L233"/>
      <c r="M233"/>
      <c r="N233"/>
      <c r="O233"/>
      <c r="P233"/>
      <c r="Q233"/>
      <c r="R233"/>
      <c r="S233"/>
    </row>
    <row r="234" spans="2:19" ht="20.100000000000001" customHeight="1" x14ac:dyDescent="0.25">
      <c r="B234" s="127"/>
      <c r="C234" s="127"/>
      <c r="D234" s="127"/>
      <c r="E234" s="139"/>
      <c r="F234" s="5" t="s">
        <v>56</v>
      </c>
      <c r="G234" s="6">
        <v>1149100</v>
      </c>
      <c r="H234" s="103"/>
      <c r="I234"/>
      <c r="J234"/>
      <c r="K234"/>
      <c r="L234"/>
      <c r="M234"/>
      <c r="N234"/>
      <c r="O234"/>
      <c r="P234"/>
      <c r="Q234"/>
      <c r="R234"/>
      <c r="S234"/>
    </row>
    <row r="235" spans="2:19" ht="20.100000000000001" customHeight="1" x14ac:dyDescent="0.25">
      <c r="B235" s="127"/>
      <c r="C235" s="127"/>
      <c r="D235" s="77" t="s">
        <v>107</v>
      </c>
      <c r="E235" s="139"/>
      <c r="F235" s="95" t="s">
        <v>57</v>
      </c>
      <c r="G235" s="6">
        <v>1500000</v>
      </c>
      <c r="H235" s="103"/>
      <c r="I235"/>
      <c r="J235"/>
      <c r="K235"/>
      <c r="L235"/>
      <c r="M235"/>
      <c r="N235"/>
      <c r="O235"/>
      <c r="P235"/>
      <c r="Q235"/>
      <c r="R235"/>
      <c r="S235"/>
    </row>
    <row r="236" spans="2:19" ht="20.100000000000001" customHeight="1" x14ac:dyDescent="0.25">
      <c r="B236" s="124" t="s">
        <v>109</v>
      </c>
      <c r="C236" s="124">
        <v>5</v>
      </c>
      <c r="D236" s="124" t="s">
        <v>113</v>
      </c>
      <c r="E236" s="134" t="s">
        <v>231</v>
      </c>
      <c r="F236" s="5" t="s">
        <v>222</v>
      </c>
      <c r="G236" s="6">
        <v>3779320</v>
      </c>
      <c r="H236" s="103"/>
      <c r="I236"/>
      <c r="J236"/>
      <c r="K236"/>
      <c r="L236"/>
      <c r="M236"/>
      <c r="N236"/>
      <c r="O236"/>
      <c r="P236"/>
      <c r="Q236"/>
      <c r="R236"/>
      <c r="S236"/>
    </row>
    <row r="237" spans="2:19" ht="20.100000000000001" customHeight="1" x14ac:dyDescent="0.25">
      <c r="B237" s="126"/>
      <c r="C237" s="126"/>
      <c r="D237" s="126"/>
      <c r="E237" s="135"/>
      <c r="F237" s="5" t="s">
        <v>53</v>
      </c>
      <c r="G237" s="6">
        <v>9931428</v>
      </c>
      <c r="H237" s="103"/>
      <c r="I237"/>
      <c r="J237"/>
      <c r="K237"/>
      <c r="L237"/>
      <c r="M237"/>
      <c r="N237"/>
      <c r="O237"/>
      <c r="P237"/>
      <c r="Q237"/>
      <c r="R237"/>
      <c r="S237"/>
    </row>
    <row r="238" spans="2:19" ht="20.100000000000001" customHeight="1" x14ac:dyDescent="0.25">
      <c r="B238" s="126"/>
      <c r="C238" s="126"/>
      <c r="D238" s="126"/>
      <c r="E238" s="135"/>
      <c r="F238" s="5" t="s">
        <v>223</v>
      </c>
      <c r="G238" s="6">
        <v>1744286</v>
      </c>
      <c r="H238" s="103"/>
      <c r="I238"/>
      <c r="J238"/>
      <c r="K238"/>
      <c r="L238"/>
      <c r="M238"/>
      <c r="N238"/>
      <c r="O238"/>
      <c r="P238"/>
      <c r="Q238"/>
      <c r="R238"/>
      <c r="S238"/>
    </row>
    <row r="239" spans="2:19" ht="20.100000000000001" customHeight="1" x14ac:dyDescent="0.25">
      <c r="B239" s="126"/>
      <c r="C239" s="126"/>
      <c r="D239" s="126"/>
      <c r="E239" s="135"/>
      <c r="F239" s="5" t="s">
        <v>224</v>
      </c>
      <c r="G239" s="6">
        <v>7605400</v>
      </c>
      <c r="H239" s="103"/>
      <c r="I239"/>
      <c r="J239"/>
      <c r="K239"/>
      <c r="L239"/>
      <c r="M239"/>
      <c r="N239"/>
      <c r="O239"/>
      <c r="P239"/>
      <c r="Q239"/>
      <c r="R239"/>
      <c r="S239"/>
    </row>
    <row r="240" spans="2:19" ht="20.100000000000001" customHeight="1" x14ac:dyDescent="0.25">
      <c r="B240" s="126"/>
      <c r="C240" s="126"/>
      <c r="D240" s="126"/>
      <c r="E240" s="135"/>
      <c r="F240" s="5" t="s">
        <v>225</v>
      </c>
      <c r="G240" s="6">
        <v>660000</v>
      </c>
      <c r="H240" s="103"/>
      <c r="I240"/>
      <c r="J240"/>
      <c r="K240"/>
      <c r="L240"/>
      <c r="M240"/>
      <c r="N240"/>
      <c r="O240"/>
      <c r="P240"/>
      <c r="Q240"/>
      <c r="R240"/>
      <c r="S240"/>
    </row>
    <row r="241" spans="2:19" ht="20.100000000000001" customHeight="1" x14ac:dyDescent="0.25">
      <c r="B241" s="126"/>
      <c r="C241" s="126"/>
      <c r="D241" s="125"/>
      <c r="E241" s="135"/>
      <c r="F241" s="5" t="s">
        <v>226</v>
      </c>
      <c r="G241" s="6">
        <v>33000</v>
      </c>
      <c r="H241" s="103"/>
      <c r="I241"/>
      <c r="J241"/>
      <c r="K241"/>
      <c r="L241"/>
      <c r="M241"/>
      <c r="N241"/>
      <c r="O241"/>
      <c r="P241"/>
      <c r="Q241"/>
      <c r="R241"/>
      <c r="S241"/>
    </row>
    <row r="242" spans="2:19" ht="20.100000000000001" customHeight="1" x14ac:dyDescent="0.25">
      <c r="B242" s="126"/>
      <c r="C242" s="126"/>
      <c r="D242" s="124" t="s">
        <v>229</v>
      </c>
      <c r="E242" s="135"/>
      <c r="F242" s="96" t="s">
        <v>227</v>
      </c>
      <c r="G242" s="6">
        <v>50103812</v>
      </c>
      <c r="H242" s="103"/>
      <c r="I242"/>
      <c r="J242"/>
      <c r="K242"/>
      <c r="L242"/>
      <c r="M242"/>
      <c r="N242"/>
      <c r="O242"/>
      <c r="P242"/>
      <c r="Q242"/>
      <c r="R242"/>
      <c r="S242"/>
    </row>
    <row r="243" spans="2:19" ht="20.100000000000001" customHeight="1" x14ac:dyDescent="0.25">
      <c r="B243" s="126"/>
      <c r="C243" s="126"/>
      <c r="D243" s="125"/>
      <c r="E243" s="136"/>
      <c r="F243" s="95" t="s">
        <v>228</v>
      </c>
      <c r="G243" s="6">
        <v>53495916</v>
      </c>
      <c r="H243" s="103"/>
      <c r="I243"/>
      <c r="J243"/>
      <c r="K243"/>
      <c r="L243"/>
      <c r="M243"/>
      <c r="N243"/>
      <c r="O243"/>
      <c r="P243"/>
      <c r="Q243"/>
      <c r="R243"/>
      <c r="S243"/>
    </row>
    <row r="244" spans="2:19" ht="20.100000000000001" customHeight="1" x14ac:dyDescent="0.25">
      <c r="B244" s="126"/>
      <c r="C244" s="126"/>
      <c r="D244" s="124" t="s">
        <v>230</v>
      </c>
      <c r="E244" s="134" t="s">
        <v>232</v>
      </c>
      <c r="F244" s="5" t="s">
        <v>227</v>
      </c>
      <c r="G244" s="113">
        <v>2990883</v>
      </c>
      <c r="H244" s="103"/>
      <c r="I244"/>
      <c r="J244"/>
      <c r="K244"/>
      <c r="L244"/>
      <c r="M244"/>
      <c r="N244"/>
      <c r="O244"/>
      <c r="P244"/>
      <c r="Q244"/>
      <c r="R244"/>
      <c r="S244"/>
    </row>
    <row r="245" spans="2:19" ht="20.100000000000001" customHeight="1" x14ac:dyDescent="0.25">
      <c r="B245" s="126"/>
      <c r="C245" s="126"/>
      <c r="D245" s="126"/>
      <c r="E245" s="135"/>
      <c r="F245" s="5" t="s">
        <v>224</v>
      </c>
      <c r="G245" s="113">
        <v>4000000</v>
      </c>
      <c r="H245" s="103"/>
      <c r="I245"/>
      <c r="J245"/>
      <c r="K245"/>
      <c r="L245"/>
      <c r="M245"/>
      <c r="N245"/>
      <c r="O245"/>
      <c r="P245"/>
      <c r="Q245"/>
      <c r="R245"/>
      <c r="S245"/>
    </row>
    <row r="246" spans="2:19" ht="20.100000000000001" customHeight="1" x14ac:dyDescent="0.25">
      <c r="B246" s="126"/>
      <c r="C246" s="126"/>
      <c r="D246" s="125"/>
      <c r="E246" s="136"/>
      <c r="F246" s="5" t="s">
        <v>228</v>
      </c>
      <c r="G246" s="113">
        <v>8000000</v>
      </c>
      <c r="H246" s="103"/>
      <c r="I246"/>
      <c r="J246"/>
      <c r="K246"/>
      <c r="L246"/>
      <c r="M246"/>
      <c r="N246"/>
      <c r="O246"/>
      <c r="P246"/>
      <c r="Q246"/>
      <c r="R246"/>
      <c r="S246"/>
    </row>
    <row r="247" spans="2:19" ht="20.100000000000001" customHeight="1" x14ac:dyDescent="0.25">
      <c r="B247" s="126"/>
      <c r="C247" s="79"/>
      <c r="D247" s="124" t="s">
        <v>420</v>
      </c>
      <c r="E247" s="124" t="s">
        <v>231</v>
      </c>
      <c r="F247" s="5" t="s">
        <v>222</v>
      </c>
      <c r="G247" s="6">
        <v>2555792</v>
      </c>
      <c r="H247" s="103"/>
      <c r="I247"/>
      <c r="J247"/>
      <c r="K247"/>
      <c r="L247"/>
      <c r="M247"/>
      <c r="N247"/>
      <c r="O247"/>
      <c r="P247"/>
      <c r="Q247"/>
      <c r="R247"/>
      <c r="S247"/>
    </row>
    <row r="248" spans="2:19" ht="20.100000000000001" customHeight="1" x14ac:dyDescent="0.25">
      <c r="B248" s="126"/>
      <c r="C248" s="79"/>
      <c r="D248" s="126"/>
      <c r="E248" s="126"/>
      <c r="F248" s="5" t="s">
        <v>53</v>
      </c>
      <c r="G248" s="6">
        <v>7824762</v>
      </c>
      <c r="H248" s="103"/>
      <c r="I248"/>
      <c r="J248"/>
      <c r="K248"/>
      <c r="L248"/>
      <c r="M248"/>
      <c r="N248"/>
      <c r="O248"/>
      <c r="P248"/>
      <c r="Q248"/>
      <c r="R248"/>
      <c r="S248"/>
    </row>
    <row r="249" spans="2:19" ht="20.100000000000001" customHeight="1" x14ac:dyDescent="0.25">
      <c r="B249" s="126"/>
      <c r="C249" s="79"/>
      <c r="D249" s="126"/>
      <c r="E249" s="126"/>
      <c r="F249" s="5" t="s">
        <v>223</v>
      </c>
      <c r="G249" s="6">
        <v>1374286</v>
      </c>
      <c r="H249" s="103"/>
      <c r="I249"/>
      <c r="J249"/>
      <c r="K249"/>
      <c r="L249"/>
      <c r="M249"/>
      <c r="N249"/>
      <c r="O249"/>
      <c r="P249"/>
      <c r="Q249"/>
      <c r="R249"/>
      <c r="S249"/>
    </row>
    <row r="250" spans="2:19" ht="20.100000000000001" customHeight="1" x14ac:dyDescent="0.25">
      <c r="B250" s="126"/>
      <c r="C250" s="79"/>
      <c r="D250" s="126"/>
      <c r="E250" s="126"/>
      <c r="F250" s="5" t="s">
        <v>224</v>
      </c>
      <c r="G250" s="6">
        <v>5992133</v>
      </c>
      <c r="H250" s="103"/>
      <c r="I250"/>
      <c r="J250"/>
      <c r="K250"/>
      <c r="L250"/>
      <c r="M250"/>
      <c r="N250"/>
      <c r="O250"/>
      <c r="P250"/>
      <c r="Q250"/>
      <c r="R250"/>
      <c r="S250"/>
    </row>
    <row r="251" spans="2:19" ht="20.100000000000001" customHeight="1" x14ac:dyDescent="0.25">
      <c r="B251" s="126"/>
      <c r="C251" s="79"/>
      <c r="D251" s="126"/>
      <c r="E251" s="126"/>
      <c r="F251" s="5" t="s">
        <v>225</v>
      </c>
      <c r="G251" s="6">
        <v>520000</v>
      </c>
      <c r="H251" s="103"/>
      <c r="I251"/>
      <c r="J251"/>
      <c r="K251"/>
      <c r="L251"/>
      <c r="M251"/>
      <c r="N251"/>
      <c r="O251"/>
      <c r="P251"/>
      <c r="Q251"/>
      <c r="R251"/>
      <c r="S251"/>
    </row>
    <row r="252" spans="2:19" ht="20.100000000000001" customHeight="1" x14ac:dyDescent="0.25">
      <c r="B252" s="126"/>
      <c r="C252" s="79"/>
      <c r="D252" s="125"/>
      <c r="E252" s="126"/>
      <c r="F252" s="5" t="s">
        <v>226</v>
      </c>
      <c r="G252" s="6">
        <v>26000</v>
      </c>
      <c r="H252" s="103"/>
      <c r="I252"/>
      <c r="J252"/>
      <c r="K252"/>
      <c r="L252"/>
      <c r="M252"/>
      <c r="N252"/>
      <c r="O252"/>
      <c r="P252"/>
      <c r="Q252"/>
      <c r="R252"/>
      <c r="S252"/>
    </row>
    <row r="253" spans="2:19" ht="20.100000000000001" customHeight="1" x14ac:dyDescent="0.25">
      <c r="B253" s="126"/>
      <c r="C253" s="79"/>
      <c r="D253" s="124" t="s">
        <v>421</v>
      </c>
      <c r="E253" s="126"/>
      <c r="F253" s="5" t="s">
        <v>222</v>
      </c>
      <c r="G253" s="6">
        <v>2375488</v>
      </c>
      <c r="H253" s="103"/>
      <c r="I253"/>
      <c r="J253"/>
      <c r="K253"/>
      <c r="L253"/>
      <c r="M253"/>
      <c r="N253"/>
      <c r="O253"/>
      <c r="P253"/>
      <c r="Q253"/>
      <c r="R253"/>
      <c r="S253"/>
    </row>
    <row r="254" spans="2:19" ht="20.100000000000001" customHeight="1" x14ac:dyDescent="0.25">
      <c r="B254" s="126"/>
      <c r="C254" s="79"/>
      <c r="D254" s="126"/>
      <c r="E254" s="126"/>
      <c r="F254" s="5" t="s">
        <v>53</v>
      </c>
      <c r="G254" s="6">
        <v>7824762</v>
      </c>
      <c r="H254" s="103"/>
      <c r="I254"/>
      <c r="J254"/>
      <c r="K254"/>
      <c r="L254"/>
      <c r="M254"/>
      <c r="N254"/>
      <c r="O254"/>
      <c r="P254"/>
      <c r="Q254"/>
      <c r="R254"/>
      <c r="S254"/>
    </row>
    <row r="255" spans="2:19" ht="20.100000000000001" customHeight="1" x14ac:dyDescent="0.25">
      <c r="B255" s="126"/>
      <c r="C255" s="79"/>
      <c r="D255" s="126"/>
      <c r="E255" s="126"/>
      <c r="F255" s="5" t="s">
        <v>223</v>
      </c>
      <c r="G255" s="6">
        <v>1374286</v>
      </c>
      <c r="H255" s="103"/>
      <c r="I255"/>
      <c r="J255"/>
      <c r="K255"/>
      <c r="L255"/>
      <c r="M255"/>
      <c r="N255"/>
      <c r="O255"/>
      <c r="P255"/>
      <c r="Q255"/>
      <c r="R255"/>
      <c r="S255"/>
    </row>
    <row r="256" spans="2:19" ht="20.100000000000001" customHeight="1" x14ac:dyDescent="0.25">
      <c r="B256" s="126"/>
      <c r="C256" s="79"/>
      <c r="D256" s="126"/>
      <c r="E256" s="126"/>
      <c r="F256" s="5" t="s">
        <v>224</v>
      </c>
      <c r="G256" s="6">
        <v>5992133</v>
      </c>
      <c r="H256" s="103"/>
      <c r="I256"/>
      <c r="J256"/>
      <c r="K256"/>
      <c r="L256"/>
      <c r="M256"/>
      <c r="N256"/>
      <c r="O256"/>
      <c r="P256"/>
      <c r="Q256"/>
      <c r="R256"/>
      <c r="S256"/>
    </row>
    <row r="257" spans="2:19" ht="20.100000000000001" customHeight="1" x14ac:dyDescent="0.25">
      <c r="B257" s="126"/>
      <c r="C257" s="79"/>
      <c r="D257" s="126"/>
      <c r="E257" s="126"/>
      <c r="F257" s="5" t="s">
        <v>225</v>
      </c>
      <c r="G257" s="6">
        <v>520000</v>
      </c>
      <c r="H257" s="103"/>
      <c r="I257"/>
      <c r="J257"/>
      <c r="K257"/>
      <c r="L257"/>
      <c r="M257"/>
      <c r="N257"/>
      <c r="O257"/>
      <c r="P257"/>
      <c r="Q257"/>
      <c r="R257"/>
      <c r="S257"/>
    </row>
    <row r="258" spans="2:19" ht="20.100000000000001" customHeight="1" x14ac:dyDescent="0.25">
      <c r="B258" s="126"/>
      <c r="C258" s="79"/>
      <c r="D258" s="125"/>
      <c r="E258" s="126"/>
      <c r="F258" s="5" t="s">
        <v>226</v>
      </c>
      <c r="G258" s="6">
        <v>26000</v>
      </c>
      <c r="H258" s="103"/>
      <c r="I258"/>
      <c r="J258"/>
      <c r="K258"/>
      <c r="L258"/>
      <c r="M258"/>
      <c r="N258"/>
      <c r="O258"/>
      <c r="P258"/>
      <c r="Q258"/>
      <c r="R258"/>
      <c r="S258"/>
    </row>
    <row r="259" spans="2:19" ht="20.100000000000001" customHeight="1" x14ac:dyDescent="0.25">
      <c r="B259" s="126"/>
      <c r="C259" s="79"/>
      <c r="D259" s="124" t="s">
        <v>422</v>
      </c>
      <c r="E259" s="126"/>
      <c r="F259" s="5" t="s">
        <v>222</v>
      </c>
      <c r="G259" s="6">
        <v>1289400</v>
      </c>
      <c r="H259" s="103"/>
      <c r="I259"/>
      <c r="J259"/>
      <c r="K259"/>
      <c r="L259"/>
      <c r="M259"/>
      <c r="N259"/>
      <c r="O259"/>
      <c r="P259"/>
      <c r="Q259"/>
      <c r="R259"/>
      <c r="S259"/>
    </row>
    <row r="260" spans="2:19" ht="20.100000000000001" customHeight="1" x14ac:dyDescent="0.25">
      <c r="B260" s="126"/>
      <c r="C260" s="79"/>
      <c r="D260" s="126"/>
      <c r="E260" s="126"/>
      <c r="F260" s="5" t="s">
        <v>53</v>
      </c>
      <c r="G260" s="6">
        <v>4514284</v>
      </c>
      <c r="H260" s="103"/>
      <c r="I260"/>
      <c r="J260"/>
      <c r="K260"/>
      <c r="L260"/>
      <c r="M260"/>
      <c r="N260"/>
      <c r="O260"/>
      <c r="P260"/>
      <c r="Q260"/>
      <c r="R260"/>
      <c r="S260"/>
    </row>
    <row r="261" spans="2:19" ht="20.100000000000001" customHeight="1" x14ac:dyDescent="0.25">
      <c r="B261" s="126"/>
      <c r="C261" s="79"/>
      <c r="D261" s="126"/>
      <c r="E261" s="126"/>
      <c r="F261" s="5" t="s">
        <v>223</v>
      </c>
      <c r="G261" s="6">
        <v>792857</v>
      </c>
      <c r="H261" s="103"/>
      <c r="I261"/>
      <c r="J261"/>
      <c r="K261"/>
      <c r="L261"/>
      <c r="M261"/>
      <c r="N261"/>
      <c r="O261"/>
      <c r="P261"/>
      <c r="Q261"/>
      <c r="R261"/>
      <c r="S261"/>
    </row>
    <row r="262" spans="2:19" ht="20.100000000000001" customHeight="1" x14ac:dyDescent="0.25">
      <c r="B262" s="126"/>
      <c r="C262" s="79"/>
      <c r="D262" s="126"/>
      <c r="E262" s="126"/>
      <c r="F262" s="5" t="s">
        <v>224</v>
      </c>
      <c r="G262" s="6">
        <v>3457001</v>
      </c>
      <c r="H262" s="103"/>
      <c r="I262"/>
      <c r="J262"/>
      <c r="K262"/>
      <c r="L262"/>
      <c r="M262"/>
      <c r="N262"/>
      <c r="O262"/>
      <c r="P262"/>
      <c r="Q262"/>
      <c r="R262"/>
      <c r="S262"/>
    </row>
    <row r="263" spans="2:19" ht="20.100000000000001" customHeight="1" x14ac:dyDescent="0.25">
      <c r="B263" s="126"/>
      <c r="C263" s="79"/>
      <c r="D263" s="126"/>
      <c r="E263" s="126"/>
      <c r="F263" s="5" t="s">
        <v>225</v>
      </c>
      <c r="G263" s="6">
        <v>300000</v>
      </c>
      <c r="H263" s="103"/>
      <c r="I263"/>
      <c r="J263"/>
      <c r="K263"/>
      <c r="L263"/>
      <c r="M263"/>
      <c r="N263"/>
      <c r="O263"/>
      <c r="P263"/>
      <c r="Q263"/>
      <c r="R263"/>
      <c r="S263"/>
    </row>
    <row r="264" spans="2:19" ht="20.100000000000001" customHeight="1" x14ac:dyDescent="0.25">
      <c r="B264" s="125"/>
      <c r="C264" s="79"/>
      <c r="D264" s="125"/>
      <c r="E264" s="125"/>
      <c r="F264" s="5" t="s">
        <v>226</v>
      </c>
      <c r="G264" s="6">
        <v>15000</v>
      </c>
      <c r="H264" s="103"/>
      <c r="I264"/>
      <c r="J264"/>
      <c r="K264"/>
      <c r="L264"/>
      <c r="M264"/>
      <c r="N264"/>
      <c r="O264"/>
      <c r="P264"/>
      <c r="Q264"/>
      <c r="R264"/>
      <c r="S264"/>
    </row>
    <row r="265" spans="2:19" ht="20.100000000000001" customHeight="1" x14ac:dyDescent="0.25">
      <c r="B265" s="127" t="s">
        <v>110</v>
      </c>
      <c r="C265" s="124">
        <v>4</v>
      </c>
      <c r="D265" s="124" t="s">
        <v>243</v>
      </c>
      <c r="E265" s="124" t="s">
        <v>244</v>
      </c>
      <c r="F265" s="96" t="s">
        <v>245</v>
      </c>
      <c r="G265" s="6">
        <v>7440000</v>
      </c>
      <c r="H265" s="103"/>
      <c r="I265"/>
      <c r="J265"/>
      <c r="K265"/>
      <c r="L265"/>
      <c r="M265"/>
      <c r="N265"/>
      <c r="O265"/>
      <c r="P265"/>
      <c r="Q265"/>
      <c r="R265"/>
      <c r="S265"/>
    </row>
    <row r="266" spans="2:19" ht="20.100000000000001" customHeight="1" x14ac:dyDescent="0.25">
      <c r="B266" s="127"/>
      <c r="C266" s="126"/>
      <c r="D266" s="126"/>
      <c r="E266" s="126"/>
      <c r="F266" s="5" t="s">
        <v>246</v>
      </c>
      <c r="G266" s="6">
        <v>6000000</v>
      </c>
      <c r="H266" s="103"/>
      <c r="I266"/>
      <c r="J266"/>
      <c r="K266"/>
      <c r="L266"/>
      <c r="M266"/>
      <c r="N266"/>
      <c r="O266"/>
      <c r="P266"/>
      <c r="Q266"/>
      <c r="R266"/>
      <c r="S266"/>
    </row>
    <row r="267" spans="2:19" ht="20.100000000000001" customHeight="1" x14ac:dyDescent="0.25">
      <c r="B267" s="127"/>
      <c r="C267" s="126"/>
      <c r="D267" s="125"/>
      <c r="E267" s="125"/>
      <c r="F267" s="5" t="s">
        <v>247</v>
      </c>
      <c r="G267" s="6">
        <v>11000000</v>
      </c>
      <c r="H267" s="103"/>
      <c r="I267"/>
      <c r="J267"/>
      <c r="K267"/>
      <c r="L267"/>
      <c r="M267"/>
      <c r="N267"/>
      <c r="O267"/>
      <c r="P267"/>
      <c r="Q267"/>
      <c r="R267"/>
      <c r="S267"/>
    </row>
    <row r="268" spans="2:19" ht="20.100000000000001" customHeight="1" x14ac:dyDescent="0.25">
      <c r="B268" s="127"/>
      <c r="C268" s="126"/>
      <c r="D268" s="124" t="s">
        <v>254</v>
      </c>
      <c r="E268" s="124" t="s">
        <v>255</v>
      </c>
      <c r="F268" s="5" t="s">
        <v>227</v>
      </c>
      <c r="G268" s="6">
        <v>5987800</v>
      </c>
      <c r="H268" s="103"/>
      <c r="I268"/>
      <c r="J268"/>
      <c r="K268"/>
      <c r="L268"/>
      <c r="M268"/>
      <c r="N268"/>
      <c r="O268"/>
      <c r="P268"/>
      <c r="Q268"/>
      <c r="R268"/>
      <c r="S268"/>
    </row>
    <row r="269" spans="2:19" ht="20.100000000000001" customHeight="1" x14ac:dyDescent="0.25">
      <c r="B269" s="127"/>
      <c r="C269" s="126"/>
      <c r="D269" s="126"/>
      <c r="E269" s="126"/>
      <c r="F269" s="5" t="s">
        <v>252</v>
      </c>
      <c r="G269" s="6">
        <v>5987800</v>
      </c>
      <c r="H269" s="103"/>
      <c r="I269"/>
      <c r="J269"/>
      <c r="K269"/>
      <c r="L269"/>
      <c r="M269"/>
      <c r="N269"/>
      <c r="O269"/>
      <c r="P269"/>
      <c r="Q269"/>
      <c r="R269"/>
      <c r="S269"/>
    </row>
    <row r="270" spans="2:19" ht="20.100000000000001" customHeight="1" x14ac:dyDescent="0.25">
      <c r="B270" s="127"/>
      <c r="C270" s="126"/>
      <c r="D270" s="125"/>
      <c r="E270" s="125"/>
      <c r="F270" s="5" t="s">
        <v>253</v>
      </c>
      <c r="G270" s="6">
        <v>244400</v>
      </c>
      <c r="H270" s="103"/>
      <c r="I270"/>
      <c r="J270"/>
      <c r="K270"/>
      <c r="L270"/>
      <c r="M270"/>
      <c r="N270"/>
      <c r="O270"/>
      <c r="P270"/>
      <c r="Q270"/>
      <c r="R270"/>
      <c r="S270"/>
    </row>
    <row r="271" spans="2:19" ht="20.100000000000001" customHeight="1" x14ac:dyDescent="0.25">
      <c r="B271" s="127"/>
      <c r="C271" s="126"/>
      <c r="D271" s="128" t="s">
        <v>256</v>
      </c>
      <c r="E271" s="124" t="s">
        <v>257</v>
      </c>
      <c r="F271" s="5" t="s">
        <v>258</v>
      </c>
      <c r="G271" s="6">
        <v>30262759</v>
      </c>
      <c r="H271" s="103"/>
      <c r="I271"/>
      <c r="J271"/>
      <c r="K271"/>
      <c r="L271"/>
      <c r="M271"/>
      <c r="N271"/>
      <c r="O271"/>
      <c r="P271"/>
      <c r="Q271"/>
      <c r="R271"/>
      <c r="S271"/>
    </row>
    <row r="272" spans="2:19" ht="20.100000000000001" customHeight="1" x14ac:dyDescent="0.25">
      <c r="B272" s="127"/>
      <c r="C272" s="126"/>
      <c r="D272" s="129"/>
      <c r="E272" s="126"/>
      <c r="F272" s="5" t="s">
        <v>259</v>
      </c>
      <c r="G272" s="6">
        <v>5478000</v>
      </c>
      <c r="H272" s="103"/>
      <c r="I272"/>
      <c r="J272"/>
      <c r="K272"/>
      <c r="L272"/>
      <c r="M272"/>
      <c r="N272"/>
      <c r="O272"/>
      <c r="P272"/>
      <c r="Q272"/>
      <c r="R272"/>
      <c r="S272"/>
    </row>
    <row r="273" spans="2:19" ht="20.100000000000001" customHeight="1" x14ac:dyDescent="0.25">
      <c r="B273" s="127"/>
      <c r="C273" s="126"/>
      <c r="D273" s="130"/>
      <c r="E273" s="125"/>
      <c r="F273" s="5" t="s">
        <v>253</v>
      </c>
      <c r="G273" s="6">
        <v>622000</v>
      </c>
      <c r="H273" s="103"/>
      <c r="I273"/>
      <c r="J273"/>
      <c r="K273"/>
      <c r="L273"/>
      <c r="M273"/>
      <c r="N273"/>
      <c r="O273"/>
      <c r="P273"/>
      <c r="Q273"/>
      <c r="R273"/>
      <c r="S273"/>
    </row>
    <row r="274" spans="2:19" ht="20.100000000000001" customHeight="1" x14ac:dyDescent="0.25">
      <c r="B274" s="127"/>
      <c r="C274" s="126"/>
      <c r="D274" s="124" t="s">
        <v>234</v>
      </c>
      <c r="E274" s="134" t="s">
        <v>235</v>
      </c>
      <c r="F274" s="5" t="s">
        <v>222</v>
      </c>
      <c r="G274" s="6">
        <v>10359000</v>
      </c>
      <c r="H274" s="103"/>
      <c r="I274"/>
      <c r="J274"/>
      <c r="K274"/>
      <c r="L274"/>
      <c r="M274"/>
      <c r="N274"/>
      <c r="O274"/>
      <c r="P274"/>
      <c r="Q274"/>
      <c r="R274"/>
      <c r="S274"/>
    </row>
    <row r="275" spans="2:19" ht="20.100000000000001" customHeight="1" x14ac:dyDescent="0.25">
      <c r="B275" s="127"/>
      <c r="C275" s="126"/>
      <c r="D275" s="126"/>
      <c r="E275" s="135"/>
      <c r="F275" s="5" t="s">
        <v>53</v>
      </c>
      <c r="G275" s="6">
        <v>9099000</v>
      </c>
      <c r="H275" s="103"/>
      <c r="I275"/>
      <c r="J275"/>
      <c r="K275"/>
      <c r="L275"/>
      <c r="M275"/>
      <c r="N275"/>
      <c r="O275"/>
      <c r="P275"/>
      <c r="Q275"/>
      <c r="R275"/>
      <c r="S275"/>
    </row>
    <row r="276" spans="2:19" ht="20.100000000000001" customHeight="1" x14ac:dyDescent="0.25">
      <c r="B276" s="127"/>
      <c r="C276" s="126"/>
      <c r="D276" s="126"/>
      <c r="E276" s="135"/>
      <c r="F276" s="5" t="s">
        <v>145</v>
      </c>
      <c r="G276" s="6">
        <v>2110000</v>
      </c>
      <c r="H276" s="103"/>
      <c r="I276"/>
      <c r="J276"/>
      <c r="K276"/>
      <c r="L276"/>
      <c r="M276"/>
      <c r="N276"/>
      <c r="O276"/>
      <c r="P276"/>
      <c r="Q276"/>
      <c r="R276"/>
      <c r="S276"/>
    </row>
    <row r="277" spans="2:19" ht="20.100000000000001" customHeight="1" x14ac:dyDescent="0.25">
      <c r="B277" s="127"/>
      <c r="C277" s="126"/>
      <c r="D277" s="126"/>
      <c r="E277" s="135"/>
      <c r="F277" s="5" t="s">
        <v>223</v>
      </c>
      <c r="G277" s="6">
        <v>13788000</v>
      </c>
      <c r="H277" s="103"/>
      <c r="I277"/>
      <c r="J277"/>
      <c r="K277"/>
      <c r="L277"/>
      <c r="M277"/>
      <c r="N277"/>
      <c r="O277"/>
      <c r="P277"/>
      <c r="Q277"/>
      <c r="R277"/>
      <c r="S277"/>
    </row>
    <row r="278" spans="2:19" ht="20.100000000000001" customHeight="1" x14ac:dyDescent="0.25">
      <c r="B278" s="127"/>
      <c r="C278" s="126"/>
      <c r="D278" s="126"/>
      <c r="E278" s="135"/>
      <c r="F278" s="5" t="s">
        <v>224</v>
      </c>
      <c r="G278" s="6">
        <v>31035864</v>
      </c>
      <c r="H278" s="103"/>
      <c r="I278"/>
      <c r="J278"/>
      <c r="K278"/>
      <c r="L278"/>
      <c r="M278"/>
      <c r="N278"/>
      <c r="O278"/>
      <c r="P278"/>
      <c r="Q278"/>
      <c r="R278"/>
      <c r="S278"/>
    </row>
    <row r="279" spans="2:19" ht="20.100000000000001" customHeight="1" x14ac:dyDescent="0.25">
      <c r="B279" s="127"/>
      <c r="C279" s="126"/>
      <c r="D279" s="125"/>
      <c r="E279" s="135"/>
      <c r="F279" s="5" t="s">
        <v>225</v>
      </c>
      <c r="G279" s="6">
        <v>7839000</v>
      </c>
      <c r="H279" s="103"/>
      <c r="I279"/>
      <c r="J279"/>
      <c r="K279"/>
      <c r="L279"/>
      <c r="M279"/>
      <c r="N279"/>
      <c r="O279"/>
      <c r="P279"/>
      <c r="Q279"/>
      <c r="R279"/>
      <c r="S279"/>
    </row>
    <row r="280" spans="2:19" ht="20.100000000000001" customHeight="1" x14ac:dyDescent="0.25">
      <c r="B280" s="127"/>
      <c r="C280" s="126"/>
      <c r="D280" s="124" t="s">
        <v>233</v>
      </c>
      <c r="E280" s="135"/>
      <c r="F280" s="5" t="s">
        <v>222</v>
      </c>
      <c r="G280" s="6">
        <v>1151000</v>
      </c>
      <c r="H280" s="103"/>
      <c r="I280"/>
      <c r="J280"/>
      <c r="K280"/>
      <c r="L280"/>
      <c r="M280"/>
      <c r="N280"/>
      <c r="O280"/>
      <c r="P280"/>
      <c r="Q280"/>
      <c r="R280"/>
      <c r="S280"/>
    </row>
    <row r="281" spans="2:19" ht="20.100000000000001" customHeight="1" x14ac:dyDescent="0.25">
      <c r="B281" s="127"/>
      <c r="C281" s="126"/>
      <c r="D281" s="126"/>
      <c r="E281" s="135"/>
      <c r="F281" s="5" t="s">
        <v>53</v>
      </c>
      <c r="G281" s="6">
        <v>1011000</v>
      </c>
      <c r="H281" s="103"/>
      <c r="I281"/>
      <c r="J281"/>
      <c r="K281"/>
      <c r="L281"/>
      <c r="M281"/>
      <c r="N281"/>
      <c r="O281"/>
      <c r="P281"/>
      <c r="Q281"/>
      <c r="R281"/>
      <c r="S281"/>
    </row>
    <row r="282" spans="2:19" ht="20.100000000000001" customHeight="1" x14ac:dyDescent="0.25">
      <c r="B282" s="127"/>
      <c r="C282" s="126"/>
      <c r="D282" s="126"/>
      <c r="E282" s="135"/>
      <c r="F282" s="5">
        <v>165</v>
      </c>
      <c r="G282" s="6">
        <v>1322000</v>
      </c>
      <c r="H282" s="103"/>
      <c r="I282"/>
      <c r="J282"/>
      <c r="K282"/>
      <c r="L282"/>
      <c r="M282"/>
      <c r="N282"/>
      <c r="O282"/>
      <c r="P282"/>
      <c r="Q282"/>
      <c r="R282"/>
      <c r="S282"/>
    </row>
    <row r="283" spans="2:19" ht="20.100000000000001" customHeight="1" x14ac:dyDescent="0.25">
      <c r="B283" s="127"/>
      <c r="C283" s="126"/>
      <c r="D283" s="126"/>
      <c r="E283" s="135"/>
      <c r="F283" s="5">
        <v>166</v>
      </c>
      <c r="G283" s="6">
        <v>3337318</v>
      </c>
      <c r="H283" s="103"/>
      <c r="I283"/>
      <c r="J283"/>
      <c r="K283"/>
      <c r="L283"/>
      <c r="M283"/>
      <c r="N283"/>
      <c r="O283"/>
      <c r="P283"/>
      <c r="Q283"/>
      <c r="R283"/>
      <c r="S283"/>
    </row>
    <row r="284" spans="2:19" ht="20.100000000000001" customHeight="1" x14ac:dyDescent="0.25">
      <c r="B284" s="127"/>
      <c r="C284" s="126"/>
      <c r="D284" s="125"/>
      <c r="E284" s="136"/>
      <c r="F284" s="5">
        <v>167</v>
      </c>
      <c r="G284" s="6">
        <v>871000</v>
      </c>
      <c r="H284" s="103"/>
      <c r="I284"/>
      <c r="J284"/>
      <c r="K284"/>
      <c r="L284"/>
      <c r="M284"/>
      <c r="N284"/>
      <c r="O284"/>
      <c r="P284"/>
      <c r="Q284"/>
      <c r="R284"/>
      <c r="S284"/>
    </row>
    <row r="285" spans="2:19" ht="20.100000000000001" customHeight="1" x14ac:dyDescent="0.25">
      <c r="B285" s="124" t="s">
        <v>114</v>
      </c>
      <c r="C285" s="124">
        <v>4</v>
      </c>
      <c r="D285" s="124" t="s">
        <v>143</v>
      </c>
      <c r="E285" s="137" t="s">
        <v>144</v>
      </c>
      <c r="F285" s="5" t="s">
        <v>145</v>
      </c>
      <c r="G285" s="6">
        <v>54774377</v>
      </c>
      <c r="H285" s="103"/>
      <c r="I285"/>
      <c r="J285"/>
      <c r="K285"/>
      <c r="L285"/>
      <c r="M285"/>
      <c r="N285"/>
      <c r="O285"/>
      <c r="P285"/>
      <c r="Q285"/>
      <c r="R285"/>
      <c r="S285"/>
    </row>
    <row r="286" spans="2:19" ht="20.100000000000001" customHeight="1" x14ac:dyDescent="0.25">
      <c r="B286" s="126"/>
      <c r="C286" s="126"/>
      <c r="D286" s="126"/>
      <c r="E286" s="137"/>
      <c r="F286" s="5" t="s">
        <v>146</v>
      </c>
      <c r="G286" s="6">
        <v>48278336</v>
      </c>
      <c r="H286" s="103"/>
      <c r="I286"/>
      <c r="J286"/>
      <c r="K286"/>
      <c r="L286"/>
      <c r="M286"/>
      <c r="N286"/>
      <c r="O286"/>
      <c r="P286"/>
      <c r="Q286"/>
      <c r="R286"/>
      <c r="S286"/>
    </row>
    <row r="287" spans="2:19" ht="20.100000000000001" customHeight="1" x14ac:dyDescent="0.25">
      <c r="B287" s="126"/>
      <c r="C287" s="126"/>
      <c r="D287" s="126"/>
      <c r="E287" s="137"/>
      <c r="F287" s="5" t="s">
        <v>147</v>
      </c>
      <c r="G287" s="6">
        <v>27488127</v>
      </c>
      <c r="H287" s="103"/>
      <c r="I287"/>
      <c r="J287"/>
      <c r="K287"/>
      <c r="L287"/>
      <c r="M287"/>
      <c r="N287"/>
      <c r="O287"/>
      <c r="P287"/>
      <c r="Q287"/>
      <c r="R287"/>
      <c r="S287"/>
    </row>
    <row r="288" spans="2:19" ht="20.100000000000001" customHeight="1" x14ac:dyDescent="0.25">
      <c r="B288" s="126"/>
      <c r="C288" s="126"/>
      <c r="D288" s="77" t="s">
        <v>149</v>
      </c>
      <c r="E288" s="80" t="s">
        <v>144</v>
      </c>
      <c r="F288" s="5" t="s">
        <v>147</v>
      </c>
      <c r="G288" s="6">
        <v>2549999</v>
      </c>
      <c r="H288" s="103"/>
      <c r="I288"/>
      <c r="J288"/>
      <c r="K288"/>
      <c r="L288"/>
      <c r="M288"/>
      <c r="N288"/>
      <c r="O288"/>
      <c r="P288"/>
      <c r="Q288"/>
      <c r="R288"/>
      <c r="S288"/>
    </row>
    <row r="289" spans="2:19" ht="20.100000000000001" customHeight="1" x14ac:dyDescent="0.25">
      <c r="B289" s="126"/>
      <c r="C289" s="126"/>
      <c r="D289" s="77" t="s">
        <v>152</v>
      </c>
      <c r="E289" s="80" t="s">
        <v>144</v>
      </c>
      <c r="F289" s="5" t="s">
        <v>148</v>
      </c>
      <c r="G289" s="6">
        <v>4128915</v>
      </c>
      <c r="H289" s="103"/>
      <c r="I289"/>
      <c r="J289"/>
      <c r="K289"/>
      <c r="L289"/>
      <c r="M289"/>
      <c r="N289"/>
      <c r="O289"/>
      <c r="P289"/>
      <c r="Q289"/>
      <c r="R289"/>
      <c r="S289"/>
    </row>
    <row r="290" spans="2:19" ht="20.100000000000001" customHeight="1" x14ac:dyDescent="0.25">
      <c r="B290" s="126"/>
      <c r="C290" s="126"/>
      <c r="D290" s="77" t="s">
        <v>155</v>
      </c>
      <c r="E290" s="80" t="s">
        <v>151</v>
      </c>
      <c r="F290" s="5" t="s">
        <v>150</v>
      </c>
      <c r="G290" s="6">
        <v>700000</v>
      </c>
      <c r="H290" s="103"/>
      <c r="I290"/>
      <c r="J290"/>
      <c r="K290"/>
      <c r="L290"/>
      <c r="M290"/>
      <c r="N290"/>
      <c r="O290"/>
      <c r="P290"/>
      <c r="Q290"/>
      <c r="R290"/>
      <c r="S290"/>
    </row>
    <row r="291" spans="2:19" ht="20.100000000000001" customHeight="1" x14ac:dyDescent="0.25">
      <c r="B291" s="126"/>
      <c r="C291" s="126"/>
      <c r="D291" s="124" t="s">
        <v>158</v>
      </c>
      <c r="E291" s="131" t="s">
        <v>153</v>
      </c>
      <c r="F291" s="5" t="s">
        <v>147</v>
      </c>
      <c r="G291" s="6">
        <v>3000000</v>
      </c>
      <c r="H291" s="103"/>
      <c r="I291"/>
      <c r="J291"/>
      <c r="K291"/>
      <c r="L291"/>
      <c r="M291"/>
      <c r="N291"/>
      <c r="O291"/>
      <c r="P291"/>
      <c r="Q291"/>
      <c r="R291"/>
      <c r="S291"/>
    </row>
    <row r="292" spans="2:19" ht="20.100000000000001" customHeight="1" x14ac:dyDescent="0.25">
      <c r="B292" s="126"/>
      <c r="C292" s="126"/>
      <c r="D292" s="125"/>
      <c r="E292" s="132"/>
      <c r="F292" s="5" t="s">
        <v>154</v>
      </c>
      <c r="G292" s="6">
        <v>38388764</v>
      </c>
      <c r="H292" s="103"/>
      <c r="I292"/>
      <c r="J292"/>
      <c r="K292"/>
      <c r="L292"/>
      <c r="M292"/>
      <c r="N292"/>
      <c r="O292"/>
      <c r="P292"/>
      <c r="Q292"/>
      <c r="R292"/>
      <c r="S292"/>
    </row>
    <row r="293" spans="2:19" ht="20.100000000000001" customHeight="1" x14ac:dyDescent="0.25">
      <c r="B293" s="126"/>
      <c r="C293" s="126"/>
      <c r="D293" s="77" t="s">
        <v>365</v>
      </c>
      <c r="E293" s="80" t="s">
        <v>153</v>
      </c>
      <c r="F293" s="5" t="s">
        <v>157</v>
      </c>
      <c r="G293" s="6">
        <v>18000000</v>
      </c>
      <c r="H293" s="103"/>
      <c r="I293"/>
      <c r="J293"/>
      <c r="K293"/>
      <c r="L293"/>
      <c r="M293"/>
      <c r="N293"/>
      <c r="O293"/>
      <c r="P293"/>
      <c r="Q293"/>
      <c r="R293"/>
      <c r="S293"/>
    </row>
    <row r="294" spans="2:19" ht="20.100000000000001" customHeight="1" x14ac:dyDescent="0.25">
      <c r="B294" s="126"/>
      <c r="C294" s="126"/>
      <c r="D294" s="124" t="s">
        <v>366</v>
      </c>
      <c r="E294" s="131" t="s">
        <v>156</v>
      </c>
      <c r="F294" s="5" t="s">
        <v>159</v>
      </c>
      <c r="G294" s="6">
        <v>2443840</v>
      </c>
      <c r="H294" s="103"/>
      <c r="I294"/>
      <c r="J294"/>
      <c r="K294"/>
      <c r="L294"/>
      <c r="M294"/>
      <c r="N294"/>
      <c r="O294"/>
      <c r="P294"/>
      <c r="Q294"/>
      <c r="R294"/>
      <c r="S294"/>
    </row>
    <row r="295" spans="2:19" ht="20.100000000000001" customHeight="1" x14ac:dyDescent="0.25">
      <c r="B295" s="126"/>
      <c r="C295" s="126"/>
      <c r="D295" s="125"/>
      <c r="E295" s="132"/>
      <c r="F295" s="5" t="s">
        <v>160</v>
      </c>
      <c r="G295" s="6">
        <v>5068160</v>
      </c>
      <c r="H295" s="103"/>
      <c r="I295"/>
      <c r="J295"/>
      <c r="K295"/>
      <c r="L295"/>
      <c r="M295"/>
      <c r="N295"/>
      <c r="O295"/>
      <c r="P295"/>
      <c r="Q295"/>
      <c r="R295"/>
      <c r="S295"/>
    </row>
    <row r="296" spans="2:19" ht="20.100000000000001" customHeight="1" x14ac:dyDescent="0.25">
      <c r="B296" s="126"/>
      <c r="C296" s="126"/>
      <c r="D296" s="124" t="s">
        <v>164</v>
      </c>
      <c r="E296" s="131" t="s">
        <v>156</v>
      </c>
      <c r="F296" s="5" t="s">
        <v>159</v>
      </c>
      <c r="G296" s="6">
        <v>156160</v>
      </c>
      <c r="H296" s="103"/>
      <c r="I296"/>
      <c r="J296"/>
      <c r="K296"/>
      <c r="L296"/>
      <c r="M296"/>
      <c r="N296"/>
      <c r="O296"/>
      <c r="P296"/>
      <c r="Q296"/>
      <c r="R296"/>
      <c r="S296"/>
    </row>
    <row r="297" spans="2:19" ht="20.100000000000001" customHeight="1" x14ac:dyDescent="0.25">
      <c r="B297" s="126"/>
      <c r="C297" s="126"/>
      <c r="D297" s="125"/>
      <c r="E297" s="132"/>
      <c r="F297" s="5" t="s">
        <v>160</v>
      </c>
      <c r="G297" s="6">
        <v>331840</v>
      </c>
      <c r="H297" s="103"/>
      <c r="I297"/>
      <c r="J297"/>
      <c r="K297"/>
      <c r="L297"/>
      <c r="M297"/>
      <c r="N297"/>
      <c r="O297"/>
      <c r="P297"/>
      <c r="Q297"/>
      <c r="R297"/>
      <c r="S297"/>
    </row>
    <row r="298" spans="2:19" ht="20.100000000000001" customHeight="1" x14ac:dyDescent="0.25">
      <c r="B298" s="126"/>
      <c r="C298" s="126"/>
      <c r="D298" s="124" t="s">
        <v>165</v>
      </c>
      <c r="E298" s="131" t="s">
        <v>161</v>
      </c>
      <c r="F298" s="5" t="s">
        <v>162</v>
      </c>
      <c r="G298" s="6">
        <v>70030979</v>
      </c>
      <c r="H298" s="103"/>
      <c r="I298"/>
      <c r="J298"/>
      <c r="K298"/>
      <c r="L298"/>
      <c r="M298"/>
      <c r="N298"/>
      <c r="O298"/>
      <c r="P298"/>
      <c r="Q298"/>
      <c r="R298"/>
      <c r="S298"/>
    </row>
    <row r="299" spans="2:19" ht="20.100000000000001" customHeight="1" x14ac:dyDescent="0.25">
      <c r="B299" s="126"/>
      <c r="C299" s="126"/>
      <c r="D299" s="126"/>
      <c r="E299" s="133"/>
      <c r="F299" s="5" t="s">
        <v>167</v>
      </c>
      <c r="G299" s="6">
        <v>300000</v>
      </c>
      <c r="H299" s="103"/>
      <c r="I299"/>
      <c r="J299"/>
      <c r="K299"/>
      <c r="L299"/>
      <c r="M299"/>
      <c r="N299"/>
      <c r="O299"/>
      <c r="P299"/>
      <c r="Q299"/>
      <c r="R299"/>
      <c r="S299"/>
    </row>
    <row r="300" spans="2:19" ht="20.100000000000001" customHeight="1" x14ac:dyDescent="0.25">
      <c r="B300" s="126"/>
      <c r="C300" s="126"/>
      <c r="D300" s="125"/>
      <c r="E300" s="132"/>
      <c r="F300" s="5" t="s">
        <v>163</v>
      </c>
      <c r="G300" s="6">
        <v>23250771</v>
      </c>
      <c r="H300" s="103"/>
      <c r="I300"/>
      <c r="J300"/>
      <c r="K300"/>
      <c r="L300"/>
      <c r="M300"/>
      <c r="N300"/>
      <c r="O300"/>
      <c r="P300"/>
      <c r="Q300"/>
      <c r="R300"/>
      <c r="S300"/>
    </row>
    <row r="301" spans="2:19" ht="20.100000000000001" customHeight="1" x14ac:dyDescent="0.25">
      <c r="B301" s="126"/>
      <c r="C301" s="126"/>
      <c r="D301" s="124" t="s">
        <v>168</v>
      </c>
      <c r="E301" s="131" t="s">
        <v>161</v>
      </c>
      <c r="F301" s="5" t="s">
        <v>162</v>
      </c>
      <c r="G301" s="6">
        <v>7200000</v>
      </c>
      <c r="H301" s="103"/>
      <c r="I301"/>
      <c r="J301"/>
      <c r="K301"/>
      <c r="L301"/>
      <c r="M301"/>
      <c r="N301"/>
      <c r="O301"/>
      <c r="P301"/>
      <c r="Q301"/>
      <c r="R301"/>
      <c r="S301"/>
    </row>
    <row r="302" spans="2:19" ht="20.100000000000001" customHeight="1" x14ac:dyDescent="0.25">
      <c r="B302" s="126"/>
      <c r="C302" s="126"/>
      <c r="D302" s="125"/>
      <c r="E302" s="132"/>
      <c r="F302" s="5" t="s">
        <v>163</v>
      </c>
      <c r="G302" s="6">
        <v>2800000</v>
      </c>
      <c r="H302" s="103"/>
      <c r="I302"/>
      <c r="J302"/>
      <c r="K302"/>
      <c r="L302"/>
      <c r="M302"/>
      <c r="N302"/>
      <c r="O302"/>
      <c r="P302"/>
      <c r="Q302"/>
      <c r="R302"/>
      <c r="S302"/>
    </row>
    <row r="303" spans="2:19" ht="20.100000000000001" customHeight="1" x14ac:dyDescent="0.25">
      <c r="B303" s="126"/>
      <c r="C303" s="126"/>
      <c r="D303" s="124" t="s">
        <v>170</v>
      </c>
      <c r="E303" s="131" t="s">
        <v>161</v>
      </c>
      <c r="F303" s="5" t="s">
        <v>169</v>
      </c>
      <c r="G303" s="114">
        <v>4000000</v>
      </c>
      <c r="H303" s="103"/>
      <c r="I303"/>
      <c r="J303"/>
      <c r="K303"/>
      <c r="L303"/>
      <c r="M303"/>
      <c r="N303"/>
      <c r="O303"/>
      <c r="P303"/>
      <c r="Q303"/>
      <c r="R303"/>
      <c r="S303"/>
    </row>
    <row r="304" spans="2:19" ht="20.100000000000001" customHeight="1" x14ac:dyDescent="0.25">
      <c r="B304" s="126"/>
      <c r="C304" s="126"/>
      <c r="D304" s="126"/>
      <c r="E304" s="133"/>
      <c r="F304" s="5" t="s">
        <v>167</v>
      </c>
      <c r="G304" s="114">
        <v>0</v>
      </c>
      <c r="H304" s="103"/>
      <c r="I304"/>
      <c r="J304"/>
      <c r="K304"/>
      <c r="L304"/>
      <c r="M304"/>
      <c r="N304"/>
      <c r="O304"/>
      <c r="P304"/>
      <c r="Q304"/>
      <c r="R304"/>
      <c r="S304"/>
    </row>
    <row r="305" spans="2:19" ht="20.100000000000001" customHeight="1" x14ac:dyDescent="0.25">
      <c r="B305" s="126"/>
      <c r="C305" s="126"/>
      <c r="D305" s="125"/>
      <c r="E305" s="132"/>
      <c r="F305" s="5" t="s">
        <v>163</v>
      </c>
      <c r="G305" s="114">
        <v>0</v>
      </c>
      <c r="H305" s="103"/>
      <c r="I305"/>
      <c r="J305"/>
      <c r="K305"/>
      <c r="L305"/>
      <c r="M305"/>
      <c r="N305"/>
      <c r="O305"/>
      <c r="P305"/>
      <c r="Q305"/>
      <c r="R305"/>
      <c r="S305"/>
    </row>
    <row r="306" spans="2:19" ht="20.100000000000001" customHeight="1" x14ac:dyDescent="0.25">
      <c r="B306" s="126"/>
      <c r="C306" s="126"/>
      <c r="D306" s="77" t="s">
        <v>172</v>
      </c>
      <c r="E306" s="80" t="s">
        <v>166</v>
      </c>
      <c r="F306" s="5" t="s">
        <v>169</v>
      </c>
      <c r="G306" s="6">
        <v>45881085</v>
      </c>
      <c r="H306" s="103"/>
      <c r="I306"/>
      <c r="J306"/>
      <c r="K306"/>
      <c r="L306"/>
      <c r="M306"/>
      <c r="N306"/>
      <c r="O306"/>
      <c r="P306"/>
      <c r="Q306"/>
      <c r="R306"/>
      <c r="S306"/>
    </row>
    <row r="307" spans="2:19" ht="20.100000000000001" customHeight="1" x14ac:dyDescent="0.25">
      <c r="B307" s="126"/>
      <c r="C307" s="126"/>
      <c r="D307" s="77" t="s">
        <v>367</v>
      </c>
      <c r="E307" s="80" t="s">
        <v>166</v>
      </c>
      <c r="F307" s="5" t="s">
        <v>171</v>
      </c>
      <c r="G307" s="6">
        <v>2018000</v>
      </c>
      <c r="H307" s="103"/>
      <c r="I307"/>
      <c r="J307"/>
      <c r="K307"/>
      <c r="L307"/>
      <c r="M307"/>
      <c r="N307"/>
      <c r="O307"/>
      <c r="P307"/>
      <c r="Q307"/>
      <c r="R307"/>
      <c r="S307"/>
    </row>
    <row r="308" spans="2:19" ht="20.100000000000001" customHeight="1" x14ac:dyDescent="0.25">
      <c r="B308" s="126"/>
      <c r="C308" s="126"/>
      <c r="D308" s="77" t="s">
        <v>368</v>
      </c>
      <c r="E308" s="80" t="s">
        <v>166</v>
      </c>
      <c r="F308" s="5" t="s">
        <v>171</v>
      </c>
      <c r="G308" s="6">
        <v>2182000</v>
      </c>
      <c r="H308" s="103"/>
      <c r="I308"/>
      <c r="J308"/>
      <c r="K308"/>
      <c r="L308"/>
      <c r="M308"/>
      <c r="N308"/>
      <c r="O308"/>
      <c r="P308"/>
      <c r="Q308"/>
      <c r="R308"/>
      <c r="S308"/>
    </row>
    <row r="309" spans="2:19" ht="20.100000000000001" customHeight="1" x14ac:dyDescent="0.25">
      <c r="B309" s="127" t="s">
        <v>115</v>
      </c>
      <c r="C309" s="124">
        <v>4</v>
      </c>
      <c r="D309" s="77" t="s">
        <v>173</v>
      </c>
      <c r="E309" s="80" t="s">
        <v>174</v>
      </c>
      <c r="F309" s="5" t="s">
        <v>175</v>
      </c>
      <c r="G309" s="6">
        <v>5070000</v>
      </c>
      <c r="H309" s="103"/>
      <c r="I309"/>
      <c r="J309"/>
      <c r="K309"/>
      <c r="L309"/>
      <c r="M309"/>
      <c r="N309"/>
      <c r="O309"/>
      <c r="P309"/>
      <c r="Q309"/>
      <c r="R309"/>
      <c r="S309"/>
    </row>
    <row r="310" spans="2:19" ht="20.100000000000001" customHeight="1" x14ac:dyDescent="0.25">
      <c r="B310" s="127"/>
      <c r="C310" s="126"/>
      <c r="D310" s="77" t="s">
        <v>176</v>
      </c>
      <c r="E310" s="80" t="s">
        <v>178</v>
      </c>
      <c r="F310" s="5" t="s">
        <v>177</v>
      </c>
      <c r="G310" s="115">
        <v>26400000</v>
      </c>
      <c r="H310" s="103"/>
      <c r="I310"/>
      <c r="J310"/>
      <c r="K310"/>
      <c r="L310"/>
      <c r="M310"/>
      <c r="N310"/>
      <c r="O310"/>
      <c r="P310"/>
      <c r="Q310"/>
      <c r="R310"/>
      <c r="S310"/>
    </row>
    <row r="311" spans="2:19" ht="20.100000000000001" customHeight="1" x14ac:dyDescent="0.25">
      <c r="B311" s="127"/>
      <c r="C311" s="126"/>
      <c r="D311" s="77" t="s">
        <v>179</v>
      </c>
      <c r="E311" s="80" t="s">
        <v>178</v>
      </c>
      <c r="F311" s="5" t="s">
        <v>177</v>
      </c>
      <c r="G311" s="6">
        <v>4348000</v>
      </c>
      <c r="H311" s="103"/>
      <c r="I311"/>
      <c r="J311"/>
      <c r="K311"/>
      <c r="L311"/>
      <c r="M311"/>
      <c r="N311"/>
      <c r="O311"/>
      <c r="P311"/>
      <c r="Q311"/>
      <c r="R311"/>
      <c r="S311"/>
    </row>
    <row r="312" spans="2:19" ht="20.100000000000001" customHeight="1" x14ac:dyDescent="0.25">
      <c r="B312" s="127"/>
      <c r="C312" s="126"/>
      <c r="D312" s="124" t="s">
        <v>180</v>
      </c>
      <c r="E312" s="131" t="s">
        <v>178</v>
      </c>
      <c r="F312" s="5" t="s">
        <v>181</v>
      </c>
      <c r="G312" s="115">
        <v>20480500</v>
      </c>
      <c r="H312" s="103"/>
      <c r="I312"/>
      <c r="J312"/>
      <c r="K312"/>
      <c r="L312"/>
      <c r="M312"/>
      <c r="N312"/>
      <c r="O312"/>
      <c r="P312"/>
      <c r="Q312"/>
      <c r="R312"/>
      <c r="S312"/>
    </row>
    <row r="313" spans="2:19" ht="20.100000000000001" customHeight="1" x14ac:dyDescent="0.25">
      <c r="B313" s="127"/>
      <c r="C313" s="126"/>
      <c r="D313" s="125"/>
      <c r="E313" s="132"/>
      <c r="F313" s="5" t="s">
        <v>182</v>
      </c>
      <c r="G313" s="115">
        <v>30038625</v>
      </c>
      <c r="H313" s="103"/>
      <c r="I313"/>
      <c r="J313"/>
      <c r="K313"/>
      <c r="L313"/>
      <c r="M313"/>
      <c r="N313"/>
      <c r="O313"/>
      <c r="P313"/>
      <c r="Q313"/>
      <c r="R313"/>
      <c r="S313"/>
    </row>
    <row r="314" spans="2:19" ht="20.100000000000001" customHeight="1" x14ac:dyDescent="0.25">
      <c r="B314" s="127"/>
      <c r="C314" s="126"/>
      <c r="D314" s="77" t="s">
        <v>183</v>
      </c>
      <c r="E314" s="80" t="s">
        <v>178</v>
      </c>
      <c r="F314" s="5" t="s">
        <v>177</v>
      </c>
      <c r="G314" s="6">
        <v>6000000</v>
      </c>
      <c r="H314" s="103"/>
      <c r="I314"/>
      <c r="J314"/>
      <c r="K314"/>
      <c r="L314"/>
      <c r="M314"/>
      <c r="N314"/>
      <c r="O314"/>
      <c r="P314"/>
      <c r="Q314"/>
      <c r="R314"/>
      <c r="S314"/>
    </row>
    <row r="315" spans="2:19" ht="20.100000000000001" customHeight="1" x14ac:dyDescent="0.25">
      <c r="B315" s="127"/>
      <c r="C315" s="126"/>
      <c r="D315" s="77" t="s">
        <v>184</v>
      </c>
      <c r="E315" s="80" t="s">
        <v>185</v>
      </c>
      <c r="F315" s="5" t="s">
        <v>186</v>
      </c>
      <c r="G315" s="6">
        <v>13000000</v>
      </c>
      <c r="H315" s="103"/>
      <c r="I315"/>
      <c r="J315"/>
      <c r="K315"/>
      <c r="L315"/>
      <c r="M315"/>
      <c r="N315"/>
      <c r="O315"/>
      <c r="P315"/>
      <c r="Q315"/>
      <c r="R315"/>
      <c r="S315"/>
    </row>
    <row r="316" spans="2:19" ht="20.100000000000001" customHeight="1" x14ac:dyDescent="0.25">
      <c r="B316" s="127"/>
      <c r="C316" s="126"/>
      <c r="D316" s="77" t="s">
        <v>187</v>
      </c>
      <c r="E316" s="80" t="s">
        <v>185</v>
      </c>
      <c r="F316" s="5" t="s">
        <v>188</v>
      </c>
      <c r="G316" s="6">
        <v>29257088</v>
      </c>
      <c r="H316" s="103"/>
      <c r="I316"/>
      <c r="J316"/>
      <c r="K316"/>
      <c r="L316"/>
      <c r="M316"/>
      <c r="N316"/>
      <c r="O316"/>
      <c r="P316"/>
      <c r="Q316"/>
      <c r="R316"/>
      <c r="S316"/>
    </row>
    <row r="317" spans="2:19" ht="20.100000000000001" customHeight="1" x14ac:dyDescent="0.25">
      <c r="B317" s="127"/>
      <c r="C317" s="126"/>
      <c r="D317" s="124" t="s">
        <v>190</v>
      </c>
      <c r="E317" s="131" t="s">
        <v>185</v>
      </c>
      <c r="F317" s="5" t="s">
        <v>188</v>
      </c>
      <c r="G317" s="115">
        <v>70000000</v>
      </c>
      <c r="H317" s="103"/>
      <c r="I317"/>
      <c r="J317"/>
      <c r="K317"/>
      <c r="L317"/>
      <c r="M317"/>
      <c r="N317"/>
      <c r="O317"/>
      <c r="P317"/>
      <c r="Q317"/>
      <c r="R317"/>
      <c r="S317"/>
    </row>
    <row r="318" spans="2:19" ht="20.100000000000001" customHeight="1" x14ac:dyDescent="0.25">
      <c r="B318" s="127"/>
      <c r="C318" s="126"/>
      <c r="D318" s="125"/>
      <c r="E318" s="132"/>
      <c r="F318" s="5" t="s">
        <v>191</v>
      </c>
      <c r="G318" s="115">
        <v>0</v>
      </c>
      <c r="H318" s="103"/>
      <c r="I318"/>
      <c r="J318"/>
      <c r="K318"/>
      <c r="L318"/>
      <c r="M318"/>
      <c r="N318"/>
      <c r="O318"/>
      <c r="P318"/>
      <c r="Q318"/>
      <c r="R318"/>
      <c r="S318"/>
    </row>
    <row r="319" spans="2:19" ht="20.100000000000001" customHeight="1" x14ac:dyDescent="0.25">
      <c r="B319" s="127"/>
      <c r="C319" s="126"/>
      <c r="D319" s="77" t="s">
        <v>192</v>
      </c>
      <c r="E319" s="80" t="s">
        <v>185</v>
      </c>
      <c r="F319" s="5" t="s">
        <v>188</v>
      </c>
      <c r="G319" s="6">
        <v>5600000</v>
      </c>
      <c r="H319" s="103"/>
      <c r="I319"/>
      <c r="J319"/>
      <c r="K319"/>
      <c r="L319"/>
      <c r="M319"/>
      <c r="N319"/>
      <c r="O319"/>
      <c r="P319"/>
      <c r="Q319"/>
      <c r="R319"/>
      <c r="S319"/>
    </row>
    <row r="320" spans="2:19" ht="20.100000000000001" customHeight="1" x14ac:dyDescent="0.25">
      <c r="B320" s="127"/>
      <c r="C320" s="126"/>
      <c r="D320" s="124" t="s">
        <v>193</v>
      </c>
      <c r="E320" s="131" t="s">
        <v>185</v>
      </c>
      <c r="F320" s="5" t="s">
        <v>186</v>
      </c>
      <c r="G320" s="6">
        <v>2000000</v>
      </c>
      <c r="H320" s="103"/>
      <c r="I320"/>
      <c r="J320"/>
      <c r="K320"/>
      <c r="L320"/>
      <c r="M320"/>
      <c r="N320"/>
      <c r="O320"/>
      <c r="P320"/>
      <c r="Q320"/>
      <c r="R320"/>
      <c r="S320"/>
    </row>
    <row r="321" spans="2:19" ht="20.100000000000001" customHeight="1" x14ac:dyDescent="0.25">
      <c r="B321" s="127"/>
      <c r="C321" s="126"/>
      <c r="D321" s="126"/>
      <c r="E321" s="133"/>
      <c r="F321" s="5" t="s">
        <v>188</v>
      </c>
      <c r="G321" s="6">
        <v>27400000</v>
      </c>
      <c r="H321" s="103"/>
      <c r="I321"/>
      <c r="J321"/>
      <c r="K321"/>
      <c r="L321"/>
      <c r="M321"/>
      <c r="N321"/>
      <c r="O321"/>
      <c r="P321"/>
      <c r="Q321"/>
      <c r="R321"/>
      <c r="S321"/>
    </row>
    <row r="322" spans="2:19" ht="20.100000000000001" customHeight="1" x14ac:dyDescent="0.25">
      <c r="B322" s="127"/>
      <c r="C322" s="126"/>
      <c r="D322" s="77" t="s">
        <v>194</v>
      </c>
      <c r="E322" s="80" t="s">
        <v>189</v>
      </c>
      <c r="F322" s="5" t="s">
        <v>191</v>
      </c>
      <c r="G322" s="6">
        <v>25799970</v>
      </c>
      <c r="H322" s="103"/>
      <c r="I322"/>
      <c r="J322"/>
      <c r="K322"/>
      <c r="L322"/>
      <c r="M322"/>
      <c r="N322"/>
      <c r="O322"/>
      <c r="P322"/>
      <c r="Q322"/>
      <c r="R322"/>
      <c r="S322"/>
    </row>
    <row r="323" spans="2:19" ht="20.100000000000001" customHeight="1" x14ac:dyDescent="0.25">
      <c r="B323" s="127"/>
      <c r="C323" s="126"/>
      <c r="D323" s="77" t="s">
        <v>195</v>
      </c>
      <c r="E323" s="80" t="s">
        <v>189</v>
      </c>
      <c r="F323" s="5" t="s">
        <v>191</v>
      </c>
      <c r="G323" s="6">
        <v>3000000</v>
      </c>
      <c r="H323" s="103"/>
      <c r="I323"/>
      <c r="J323"/>
      <c r="K323"/>
      <c r="L323"/>
      <c r="M323"/>
      <c r="N323"/>
      <c r="O323"/>
      <c r="P323"/>
      <c r="Q323"/>
      <c r="R323"/>
      <c r="S323"/>
    </row>
    <row r="324" spans="2:19" ht="20.100000000000001" customHeight="1" x14ac:dyDescent="0.25">
      <c r="B324" s="124" t="s">
        <v>116</v>
      </c>
      <c r="C324" s="99"/>
      <c r="D324" s="124" t="s">
        <v>327</v>
      </c>
      <c r="E324" s="100"/>
      <c r="F324" s="5" t="s">
        <v>265</v>
      </c>
      <c r="G324" s="6">
        <v>10000</v>
      </c>
      <c r="H324" s="103"/>
      <c r="I324"/>
      <c r="J324"/>
      <c r="K324"/>
      <c r="L324"/>
      <c r="M324"/>
      <c r="N324"/>
      <c r="O324"/>
      <c r="P324"/>
      <c r="Q324"/>
      <c r="R324"/>
      <c r="S324"/>
    </row>
    <row r="325" spans="2:19" ht="20.100000000000001" customHeight="1" x14ac:dyDescent="0.25">
      <c r="B325" s="126"/>
      <c r="C325" s="126"/>
      <c r="D325" s="126"/>
      <c r="E325" s="126"/>
      <c r="F325" s="5" t="s">
        <v>280</v>
      </c>
      <c r="G325" s="6">
        <v>2098253</v>
      </c>
      <c r="H325" s="103"/>
      <c r="I325"/>
      <c r="J325"/>
      <c r="K325"/>
      <c r="L325"/>
      <c r="M325"/>
      <c r="N325"/>
      <c r="O325"/>
      <c r="P325"/>
      <c r="Q325"/>
      <c r="R325"/>
      <c r="S325"/>
    </row>
    <row r="326" spans="2:19" ht="20.100000000000001" customHeight="1" x14ac:dyDescent="0.25">
      <c r="B326" s="126"/>
      <c r="C326" s="126"/>
      <c r="D326" s="126"/>
      <c r="E326" s="126"/>
      <c r="F326" s="5" t="s">
        <v>328</v>
      </c>
      <c r="G326" s="6">
        <v>3000000</v>
      </c>
      <c r="H326" s="103"/>
      <c r="I326"/>
      <c r="J326"/>
      <c r="K326"/>
      <c r="L326"/>
      <c r="M326"/>
      <c r="N326"/>
      <c r="O326"/>
      <c r="P326"/>
      <c r="Q326"/>
      <c r="R326"/>
      <c r="S326"/>
    </row>
    <row r="327" spans="2:19" ht="20.100000000000001" customHeight="1" x14ac:dyDescent="0.25">
      <c r="B327" s="126"/>
      <c r="C327" s="126"/>
      <c r="D327" s="126"/>
      <c r="E327" s="126"/>
      <c r="F327" s="5" t="s">
        <v>281</v>
      </c>
      <c r="G327" s="6">
        <v>15314124</v>
      </c>
      <c r="H327" s="103"/>
      <c r="I327"/>
      <c r="J327"/>
      <c r="K327"/>
      <c r="L327"/>
      <c r="M327"/>
      <c r="N327"/>
      <c r="O327"/>
      <c r="P327"/>
      <c r="Q327"/>
      <c r="R327"/>
      <c r="S327"/>
    </row>
    <row r="328" spans="2:19" ht="20.100000000000001" customHeight="1" x14ac:dyDescent="0.25">
      <c r="B328" s="126"/>
      <c r="C328" s="126"/>
      <c r="D328" s="126"/>
      <c r="E328" s="126"/>
      <c r="F328" s="5" t="s">
        <v>282</v>
      </c>
      <c r="G328" s="6">
        <v>5098253</v>
      </c>
      <c r="H328" s="103"/>
      <c r="I328"/>
      <c r="J328"/>
      <c r="K328"/>
      <c r="L328"/>
      <c r="M328"/>
      <c r="N328"/>
      <c r="O328"/>
      <c r="P328"/>
      <c r="Q328"/>
      <c r="R328"/>
      <c r="S328"/>
    </row>
    <row r="329" spans="2:19" ht="20.100000000000001" customHeight="1" x14ac:dyDescent="0.25">
      <c r="B329" s="126"/>
      <c r="C329" s="126"/>
      <c r="D329" s="126"/>
      <c r="E329" s="126"/>
      <c r="F329" s="5" t="s">
        <v>283</v>
      </c>
      <c r="G329" s="6">
        <v>5098253</v>
      </c>
      <c r="H329" s="103"/>
      <c r="I329"/>
      <c r="J329"/>
      <c r="K329"/>
      <c r="L329"/>
      <c r="M329"/>
      <c r="N329"/>
      <c r="O329"/>
      <c r="P329"/>
      <c r="Q329"/>
      <c r="R329"/>
      <c r="S329"/>
    </row>
    <row r="330" spans="2:19" ht="20.100000000000001" customHeight="1" x14ac:dyDescent="0.25">
      <c r="B330" s="126"/>
      <c r="C330" s="126"/>
      <c r="D330" s="126"/>
      <c r="E330" s="126"/>
      <c r="F330" s="5" t="s">
        <v>284</v>
      </c>
      <c r="G330" s="6">
        <v>5098253</v>
      </c>
      <c r="H330" s="103"/>
      <c r="I330"/>
      <c r="J330"/>
      <c r="K330"/>
      <c r="L330"/>
      <c r="M330"/>
      <c r="N330"/>
      <c r="O330"/>
      <c r="P330"/>
      <c r="Q330"/>
      <c r="R330"/>
      <c r="S330"/>
    </row>
    <row r="331" spans="2:19" ht="20.100000000000001" customHeight="1" x14ac:dyDescent="0.25">
      <c r="B331" s="126"/>
      <c r="C331" s="126"/>
      <c r="D331" s="126"/>
      <c r="E331" s="126"/>
      <c r="F331" s="5" t="s">
        <v>285</v>
      </c>
      <c r="G331" s="6">
        <v>53832666</v>
      </c>
      <c r="H331" s="103"/>
      <c r="I331"/>
      <c r="J331"/>
      <c r="K331"/>
      <c r="L331"/>
      <c r="M331"/>
      <c r="N331"/>
      <c r="O331"/>
      <c r="P331"/>
      <c r="Q331"/>
      <c r="R331"/>
      <c r="S331"/>
    </row>
    <row r="332" spans="2:19" ht="20.100000000000001" customHeight="1" x14ac:dyDescent="0.25">
      <c r="B332" s="126"/>
      <c r="C332" s="126"/>
      <c r="D332" s="126"/>
      <c r="E332" s="126"/>
      <c r="F332" s="5" t="s">
        <v>286</v>
      </c>
      <c r="G332" s="6">
        <v>2098253</v>
      </c>
      <c r="H332" s="103"/>
      <c r="I332"/>
      <c r="J332"/>
      <c r="K332"/>
      <c r="L332"/>
      <c r="M332"/>
      <c r="N332"/>
      <c r="O332"/>
      <c r="P332"/>
      <c r="Q332"/>
      <c r="R332"/>
      <c r="S332"/>
    </row>
    <row r="333" spans="2:19" ht="20.100000000000001" customHeight="1" x14ac:dyDescent="0.25">
      <c r="B333" s="126"/>
      <c r="C333" s="126"/>
      <c r="D333" s="126"/>
      <c r="E333" s="126"/>
      <c r="F333" s="5" t="s">
        <v>330</v>
      </c>
      <c r="G333" s="6">
        <v>3000000</v>
      </c>
      <c r="H333" s="103"/>
      <c r="I333"/>
      <c r="J333"/>
      <c r="K333"/>
      <c r="L333"/>
      <c r="M333"/>
      <c r="N333"/>
      <c r="O333"/>
      <c r="P333"/>
      <c r="Q333"/>
      <c r="R333"/>
      <c r="S333"/>
    </row>
    <row r="334" spans="2:19" ht="20.100000000000001" customHeight="1" x14ac:dyDescent="0.25">
      <c r="B334" s="126"/>
      <c r="C334" s="126"/>
      <c r="D334" s="126"/>
      <c r="E334" s="126"/>
      <c r="F334" s="5" t="s">
        <v>288</v>
      </c>
      <c r="G334" s="6">
        <v>347670</v>
      </c>
      <c r="H334" s="103"/>
      <c r="I334"/>
      <c r="J334"/>
      <c r="K334"/>
      <c r="L334"/>
      <c r="M334"/>
      <c r="N334"/>
      <c r="O334"/>
      <c r="P334"/>
      <c r="Q334"/>
      <c r="R334"/>
      <c r="S334"/>
    </row>
    <row r="335" spans="2:19" ht="20.100000000000001" customHeight="1" x14ac:dyDescent="0.25">
      <c r="B335" s="126"/>
      <c r="C335" s="126"/>
      <c r="D335" s="126"/>
      <c r="E335" s="126"/>
      <c r="F335" s="5" t="s">
        <v>289</v>
      </c>
      <c r="G335" s="6">
        <v>2000000</v>
      </c>
      <c r="H335" s="103"/>
      <c r="I335"/>
      <c r="J335"/>
      <c r="K335"/>
      <c r="L335"/>
      <c r="M335"/>
      <c r="N335"/>
      <c r="O335"/>
      <c r="P335"/>
      <c r="Q335"/>
      <c r="R335"/>
      <c r="S335"/>
    </row>
    <row r="336" spans="2:19" ht="20.100000000000001" customHeight="1" x14ac:dyDescent="0.25">
      <c r="B336" s="126"/>
      <c r="C336" s="126"/>
      <c r="D336" s="126"/>
      <c r="E336" s="126"/>
      <c r="F336" s="5" t="s">
        <v>331</v>
      </c>
      <c r="G336" s="6">
        <v>1000000</v>
      </c>
      <c r="H336" s="103"/>
      <c r="I336"/>
      <c r="J336"/>
      <c r="K336"/>
      <c r="L336"/>
      <c r="M336"/>
      <c r="N336"/>
      <c r="O336"/>
      <c r="P336"/>
      <c r="Q336"/>
      <c r="R336"/>
      <c r="S336"/>
    </row>
    <row r="337" spans="2:19" ht="20.100000000000001" customHeight="1" x14ac:dyDescent="0.25">
      <c r="B337" s="126"/>
      <c r="C337" s="126"/>
      <c r="D337" s="125"/>
      <c r="E337" s="126"/>
      <c r="F337" s="5" t="s">
        <v>449</v>
      </c>
      <c r="G337" s="6">
        <v>763762</v>
      </c>
      <c r="H337" s="103"/>
      <c r="I337"/>
      <c r="J337"/>
      <c r="K337"/>
      <c r="L337"/>
      <c r="M337"/>
      <c r="N337"/>
      <c r="O337"/>
      <c r="P337"/>
      <c r="Q337"/>
      <c r="R337"/>
      <c r="S337"/>
    </row>
    <row r="338" spans="2:19" ht="20.100000000000001" customHeight="1" x14ac:dyDescent="0.25">
      <c r="B338" s="126"/>
      <c r="C338" s="126"/>
      <c r="D338" s="141" t="s">
        <v>332</v>
      </c>
      <c r="E338" s="126"/>
      <c r="F338" s="5" t="s">
        <v>247</v>
      </c>
      <c r="G338" s="6">
        <v>6797670</v>
      </c>
      <c r="H338" s="103"/>
      <c r="I338"/>
      <c r="J338"/>
      <c r="K338"/>
      <c r="L338"/>
      <c r="M338"/>
      <c r="N338"/>
      <c r="O338"/>
      <c r="P338"/>
      <c r="Q338"/>
      <c r="R338"/>
      <c r="S338"/>
    </row>
    <row r="339" spans="2:19" ht="20.100000000000001" customHeight="1" x14ac:dyDescent="0.25">
      <c r="B339" s="126"/>
      <c r="C339" s="126"/>
      <c r="D339" s="142"/>
      <c r="E339" s="126"/>
      <c r="F339" s="5" t="s">
        <v>252</v>
      </c>
      <c r="G339" s="6">
        <v>1523835</v>
      </c>
      <c r="H339" s="103"/>
      <c r="I339"/>
      <c r="J339"/>
      <c r="K339"/>
      <c r="L339"/>
      <c r="M339"/>
      <c r="N339"/>
      <c r="O339"/>
      <c r="P339"/>
      <c r="Q339"/>
      <c r="R339"/>
      <c r="S339"/>
    </row>
    <row r="340" spans="2:19" ht="20.100000000000001" customHeight="1" x14ac:dyDescent="0.25">
      <c r="B340" s="126"/>
      <c r="C340" s="126"/>
      <c r="D340" s="142"/>
      <c r="E340" s="126"/>
      <c r="F340" s="5" t="s">
        <v>175</v>
      </c>
      <c r="G340" s="6">
        <v>1523835</v>
      </c>
      <c r="H340" s="103"/>
      <c r="I340"/>
      <c r="J340"/>
      <c r="K340"/>
      <c r="L340"/>
      <c r="M340"/>
      <c r="N340"/>
      <c r="O340"/>
      <c r="P340"/>
      <c r="Q340"/>
      <c r="R340"/>
      <c r="S340"/>
    </row>
    <row r="341" spans="2:19" ht="20.100000000000001" customHeight="1" x14ac:dyDescent="0.25">
      <c r="B341" s="126"/>
      <c r="C341" s="126"/>
      <c r="D341" s="142"/>
      <c r="E341" s="126"/>
      <c r="F341" s="5" t="s">
        <v>177</v>
      </c>
      <c r="G341" s="6">
        <v>7000000</v>
      </c>
      <c r="H341" s="103"/>
      <c r="I341"/>
      <c r="J341"/>
      <c r="K341"/>
      <c r="L341"/>
      <c r="M341"/>
      <c r="N341"/>
      <c r="O341"/>
      <c r="P341"/>
      <c r="Q341"/>
      <c r="R341"/>
      <c r="S341"/>
    </row>
    <row r="342" spans="2:19" ht="20.100000000000001" customHeight="1" x14ac:dyDescent="0.25">
      <c r="B342" s="126"/>
      <c r="C342" s="126"/>
      <c r="D342" s="142"/>
      <c r="E342" s="126"/>
      <c r="F342" s="5" t="s">
        <v>188</v>
      </c>
      <c r="G342" s="6">
        <v>19722926</v>
      </c>
      <c r="H342" s="103"/>
      <c r="I342"/>
      <c r="J342"/>
      <c r="K342"/>
      <c r="L342"/>
      <c r="M342"/>
      <c r="N342"/>
      <c r="O342"/>
      <c r="P342"/>
      <c r="Q342"/>
      <c r="R342"/>
      <c r="S342"/>
    </row>
    <row r="343" spans="2:19" ht="20.100000000000001" customHeight="1" x14ac:dyDescent="0.25">
      <c r="B343" s="126"/>
      <c r="C343" s="126"/>
      <c r="D343" s="142"/>
      <c r="E343" s="126"/>
      <c r="F343" s="5" t="s">
        <v>191</v>
      </c>
      <c r="G343" s="6">
        <v>23791846</v>
      </c>
      <c r="H343" s="103"/>
      <c r="I343"/>
      <c r="J343"/>
      <c r="K343"/>
      <c r="L343"/>
      <c r="M343"/>
      <c r="N343"/>
      <c r="O343"/>
      <c r="P343"/>
      <c r="Q343"/>
      <c r="R343"/>
      <c r="S343"/>
    </row>
    <row r="344" spans="2:19" ht="20.100000000000001" customHeight="1" x14ac:dyDescent="0.25">
      <c r="B344" s="126"/>
      <c r="C344" s="126"/>
      <c r="D344" s="142"/>
      <c r="E344" s="126"/>
      <c r="F344" s="5" t="s">
        <v>171</v>
      </c>
      <c r="G344" s="6">
        <v>3047671</v>
      </c>
      <c r="H344" s="103"/>
      <c r="I344"/>
      <c r="J344"/>
      <c r="K344"/>
      <c r="L344"/>
      <c r="M344"/>
      <c r="N344"/>
      <c r="O344"/>
      <c r="P344"/>
      <c r="Q344"/>
      <c r="R344"/>
      <c r="S344"/>
    </row>
    <row r="345" spans="2:19" ht="20.100000000000001" customHeight="1" x14ac:dyDescent="0.25">
      <c r="B345" s="126"/>
      <c r="C345" s="126"/>
      <c r="D345" s="124" t="s">
        <v>236</v>
      </c>
      <c r="E345" s="126"/>
      <c r="F345" s="5" t="s">
        <v>212</v>
      </c>
      <c r="G345" s="6">
        <v>1601174</v>
      </c>
      <c r="H345" s="103"/>
      <c r="I345"/>
      <c r="J345"/>
      <c r="K345"/>
      <c r="L345"/>
      <c r="M345"/>
      <c r="N345"/>
      <c r="O345"/>
      <c r="P345"/>
      <c r="Q345"/>
      <c r="R345"/>
      <c r="S345"/>
    </row>
    <row r="346" spans="2:19" ht="20.100000000000001" customHeight="1" x14ac:dyDescent="0.25">
      <c r="B346" s="126"/>
      <c r="C346" s="126"/>
      <c r="D346" s="126"/>
      <c r="E346" s="126"/>
      <c r="F346" s="5" t="s">
        <v>213</v>
      </c>
      <c r="G346" s="6">
        <v>66319872</v>
      </c>
      <c r="H346" s="103"/>
      <c r="I346"/>
      <c r="J346"/>
      <c r="K346"/>
      <c r="L346"/>
      <c r="M346"/>
      <c r="N346"/>
      <c r="O346"/>
      <c r="P346"/>
      <c r="Q346"/>
      <c r="R346"/>
      <c r="S346"/>
    </row>
    <row r="347" spans="2:19" ht="20.100000000000001" customHeight="1" x14ac:dyDescent="0.25">
      <c r="B347" s="126"/>
      <c r="C347" s="126"/>
      <c r="D347" s="126"/>
      <c r="E347" s="126"/>
      <c r="F347" s="5" t="s">
        <v>214</v>
      </c>
      <c r="G347" s="6">
        <v>381658</v>
      </c>
      <c r="H347" s="103"/>
      <c r="I347"/>
      <c r="J347"/>
      <c r="K347"/>
      <c r="L347"/>
      <c r="M347"/>
      <c r="N347"/>
      <c r="O347"/>
      <c r="P347"/>
      <c r="Q347"/>
      <c r="R347"/>
      <c r="S347"/>
    </row>
    <row r="348" spans="2:19" ht="20.100000000000001" customHeight="1" x14ac:dyDescent="0.25">
      <c r="B348" s="126"/>
      <c r="C348" s="126"/>
      <c r="D348" s="126"/>
      <c r="E348" s="126"/>
      <c r="F348" s="5" t="s">
        <v>216</v>
      </c>
      <c r="G348" s="6">
        <v>350391</v>
      </c>
      <c r="H348" s="103"/>
      <c r="I348"/>
      <c r="J348"/>
      <c r="K348"/>
      <c r="L348"/>
      <c r="M348"/>
      <c r="N348"/>
      <c r="O348"/>
      <c r="P348"/>
      <c r="Q348"/>
      <c r="R348"/>
      <c r="S348"/>
    </row>
    <row r="349" spans="2:19" ht="20.100000000000001" customHeight="1" x14ac:dyDescent="0.25">
      <c r="B349" s="126"/>
      <c r="C349" s="126"/>
      <c r="D349" s="126"/>
      <c r="E349" s="126"/>
      <c r="F349" s="5" t="s">
        <v>346</v>
      </c>
      <c r="G349" s="6">
        <v>500000</v>
      </c>
      <c r="H349" s="103"/>
      <c r="I349"/>
      <c r="J349"/>
      <c r="K349"/>
      <c r="L349"/>
      <c r="M349"/>
      <c r="N349"/>
      <c r="O349"/>
      <c r="P349"/>
      <c r="Q349"/>
      <c r="R349"/>
      <c r="S349"/>
    </row>
    <row r="350" spans="2:19" ht="20.100000000000001" customHeight="1" x14ac:dyDescent="0.25">
      <c r="B350" s="126"/>
      <c r="C350" s="126"/>
      <c r="D350" s="126"/>
      <c r="E350" s="126"/>
      <c r="F350" s="5" t="s">
        <v>347</v>
      </c>
      <c r="G350" s="6">
        <v>395923</v>
      </c>
      <c r="H350" s="103"/>
      <c r="I350"/>
      <c r="J350"/>
      <c r="K350"/>
      <c r="L350"/>
      <c r="M350"/>
      <c r="N350"/>
      <c r="O350"/>
      <c r="P350"/>
      <c r="Q350"/>
      <c r="R350"/>
      <c r="S350"/>
    </row>
    <row r="351" spans="2:19" ht="20.100000000000001" customHeight="1" x14ac:dyDescent="0.25">
      <c r="B351" s="126"/>
      <c r="C351" s="126"/>
      <c r="D351" s="126"/>
      <c r="E351" s="126"/>
      <c r="F351" s="5" t="s">
        <v>222</v>
      </c>
      <c r="G351" s="6">
        <v>500000</v>
      </c>
      <c r="H351" s="103"/>
      <c r="I351"/>
      <c r="J351"/>
      <c r="K351"/>
      <c r="L351"/>
      <c r="M351"/>
      <c r="N351"/>
      <c r="O351"/>
      <c r="P351"/>
      <c r="Q351"/>
      <c r="R351"/>
      <c r="S351"/>
    </row>
    <row r="352" spans="2:19" ht="20.100000000000001" customHeight="1" x14ac:dyDescent="0.25">
      <c r="B352" s="126"/>
      <c r="C352" s="126"/>
      <c r="D352" s="126"/>
      <c r="E352" s="126"/>
      <c r="F352" s="5" t="s">
        <v>349</v>
      </c>
      <c r="G352" s="6">
        <v>398835</v>
      </c>
      <c r="H352" s="103"/>
      <c r="I352"/>
      <c r="J352"/>
      <c r="K352"/>
      <c r="L352"/>
      <c r="M352"/>
      <c r="N352"/>
      <c r="O352"/>
      <c r="P352"/>
      <c r="Q352"/>
      <c r="R352"/>
      <c r="S352"/>
    </row>
    <row r="353" spans="2:19" ht="20.100000000000001" customHeight="1" x14ac:dyDescent="0.25">
      <c r="B353" s="126"/>
      <c r="C353" s="91"/>
      <c r="D353" s="124" t="s">
        <v>441</v>
      </c>
      <c r="E353" s="91"/>
      <c r="F353" s="97" t="s">
        <v>44</v>
      </c>
      <c r="G353" s="6">
        <v>100000</v>
      </c>
      <c r="H353" s="103"/>
      <c r="I353"/>
      <c r="J353"/>
      <c r="K353"/>
      <c r="L353"/>
      <c r="M353"/>
      <c r="N353"/>
      <c r="O353"/>
      <c r="P353"/>
      <c r="Q353"/>
      <c r="R353"/>
      <c r="S353"/>
    </row>
    <row r="354" spans="2:19" ht="20.100000000000001" customHeight="1" x14ac:dyDescent="0.25">
      <c r="B354" s="126"/>
      <c r="C354" s="91"/>
      <c r="D354" s="126"/>
      <c r="E354" s="91"/>
      <c r="F354" s="97" t="s">
        <v>315</v>
      </c>
      <c r="G354" s="6">
        <v>44759</v>
      </c>
      <c r="H354" s="103"/>
      <c r="I354"/>
      <c r="J354"/>
      <c r="K354"/>
      <c r="L354"/>
      <c r="M354"/>
      <c r="N354"/>
      <c r="O354"/>
      <c r="P354"/>
      <c r="Q354"/>
      <c r="R354"/>
      <c r="S354"/>
    </row>
    <row r="355" spans="2:19" ht="20.100000000000001" customHeight="1" x14ac:dyDescent="0.25">
      <c r="B355" s="126"/>
      <c r="C355" s="91"/>
      <c r="D355" s="126"/>
      <c r="E355" s="91"/>
      <c r="F355" s="97" t="s">
        <v>316</v>
      </c>
      <c r="G355" s="6">
        <v>1600000</v>
      </c>
      <c r="H355" s="103"/>
      <c r="I355"/>
      <c r="J355"/>
      <c r="K355"/>
      <c r="L355"/>
      <c r="M355"/>
      <c r="N355"/>
      <c r="O355"/>
      <c r="P355"/>
      <c r="Q355"/>
      <c r="R355"/>
      <c r="S355"/>
    </row>
    <row r="356" spans="2:19" ht="20.100000000000001" customHeight="1" x14ac:dyDescent="0.25">
      <c r="B356" s="126"/>
      <c r="C356" s="108"/>
      <c r="D356" s="126"/>
      <c r="E356" s="108"/>
      <c r="F356" s="97" t="s">
        <v>45</v>
      </c>
      <c r="G356" s="6">
        <v>700000</v>
      </c>
      <c r="H356" s="103"/>
      <c r="I356"/>
      <c r="J356"/>
      <c r="K356"/>
      <c r="L356"/>
      <c r="M356"/>
      <c r="N356"/>
      <c r="O356"/>
      <c r="P356"/>
      <c r="Q356"/>
      <c r="R356"/>
      <c r="S356"/>
    </row>
    <row r="357" spans="2:19" ht="20.100000000000001" customHeight="1" x14ac:dyDescent="0.25">
      <c r="B357" s="126"/>
      <c r="C357" s="108"/>
      <c r="D357" s="126"/>
      <c r="E357" s="108"/>
      <c r="F357" s="97" t="s">
        <v>452</v>
      </c>
      <c r="G357" s="6">
        <v>14300000</v>
      </c>
      <c r="H357" s="103"/>
      <c r="I357"/>
      <c r="J357"/>
      <c r="K357"/>
      <c r="L357"/>
      <c r="M357"/>
      <c r="N357"/>
      <c r="O357"/>
      <c r="P357"/>
      <c r="Q357"/>
      <c r="R357"/>
      <c r="S357"/>
    </row>
    <row r="358" spans="2:19" ht="20.100000000000001" customHeight="1" x14ac:dyDescent="0.25">
      <c r="B358" s="126"/>
      <c r="C358" s="91"/>
      <c r="D358" s="125"/>
      <c r="E358" s="91"/>
      <c r="F358" s="97" t="s">
        <v>54</v>
      </c>
      <c r="G358" s="6">
        <v>50000</v>
      </c>
      <c r="H358" s="103"/>
      <c r="I358"/>
      <c r="J358"/>
      <c r="K358"/>
      <c r="L358"/>
      <c r="M358"/>
      <c r="N358"/>
      <c r="O358"/>
      <c r="P358"/>
      <c r="Q358"/>
      <c r="R358"/>
      <c r="S358"/>
    </row>
    <row r="359" spans="2:19" ht="20.100000000000001" customHeight="1" x14ac:dyDescent="0.25">
      <c r="B359" s="126"/>
      <c r="C359" s="91"/>
      <c r="D359" s="124" t="s">
        <v>442</v>
      </c>
      <c r="E359" s="91"/>
      <c r="F359" s="97" t="s">
        <v>241</v>
      </c>
      <c r="G359" s="6">
        <v>15199418</v>
      </c>
      <c r="H359" s="103"/>
      <c r="I359"/>
      <c r="J359"/>
      <c r="K359"/>
      <c r="L359"/>
      <c r="M359"/>
      <c r="N359"/>
      <c r="O359"/>
      <c r="P359"/>
      <c r="Q359"/>
      <c r="R359"/>
      <c r="S359"/>
    </row>
    <row r="360" spans="2:19" ht="20.100000000000001" customHeight="1" x14ac:dyDescent="0.25">
      <c r="B360" s="126"/>
      <c r="C360" s="91"/>
      <c r="D360" s="125"/>
      <c r="E360" s="91"/>
      <c r="F360" s="97" t="s">
        <v>329</v>
      </c>
      <c r="G360" s="6">
        <v>1095341</v>
      </c>
      <c r="H360" s="103"/>
      <c r="I360"/>
      <c r="J360"/>
      <c r="K360"/>
      <c r="L360"/>
      <c r="M360"/>
      <c r="N360"/>
      <c r="O360"/>
      <c r="P360"/>
      <c r="Q360"/>
      <c r="R360"/>
      <c r="S360"/>
    </row>
    <row r="361" spans="2:19" ht="20.100000000000001" customHeight="1" x14ac:dyDescent="0.25">
      <c r="B361" s="126"/>
      <c r="C361" s="91"/>
      <c r="D361" s="124" t="s">
        <v>447</v>
      </c>
      <c r="E361" s="91"/>
      <c r="F361" s="97" t="s">
        <v>264</v>
      </c>
      <c r="G361" s="92">
        <v>1200000</v>
      </c>
      <c r="H361" s="104"/>
      <c r="I361"/>
      <c r="J361"/>
      <c r="K361"/>
      <c r="L361"/>
      <c r="M361"/>
      <c r="N361"/>
      <c r="O361"/>
      <c r="P361"/>
      <c r="Q361"/>
      <c r="R361"/>
      <c r="S361"/>
    </row>
    <row r="362" spans="2:19" ht="20.100000000000001" customHeight="1" x14ac:dyDescent="0.25">
      <c r="B362" s="126"/>
      <c r="C362" s="91"/>
      <c r="D362" s="126"/>
      <c r="E362" s="91"/>
      <c r="F362" s="97" t="s">
        <v>265</v>
      </c>
      <c r="G362" s="92">
        <v>4190000</v>
      </c>
      <c r="H362" s="104"/>
      <c r="I362"/>
      <c r="J362"/>
      <c r="K362"/>
      <c r="L362"/>
      <c r="M362"/>
      <c r="N362"/>
      <c r="O362"/>
      <c r="P362"/>
      <c r="Q362"/>
      <c r="R362"/>
      <c r="S362"/>
    </row>
    <row r="363" spans="2:19" ht="20.100000000000001" customHeight="1" x14ac:dyDescent="0.25">
      <c r="B363" s="126"/>
      <c r="C363" s="91"/>
      <c r="D363" s="126"/>
      <c r="E363" s="91"/>
      <c r="F363" s="97" t="s">
        <v>266</v>
      </c>
      <c r="G363" s="92">
        <v>47063468</v>
      </c>
      <c r="H363" s="104"/>
      <c r="I363"/>
      <c r="J363"/>
      <c r="K363"/>
      <c r="L363"/>
      <c r="M363"/>
      <c r="N363"/>
      <c r="O363"/>
      <c r="P363"/>
      <c r="Q363"/>
      <c r="R363"/>
      <c r="S363"/>
    </row>
    <row r="364" spans="2:19" ht="20.100000000000001" customHeight="1" x14ac:dyDescent="0.25">
      <c r="B364" s="126"/>
      <c r="C364" s="91"/>
      <c r="D364" s="126"/>
      <c r="E364" s="91"/>
      <c r="F364" s="97" t="s">
        <v>267</v>
      </c>
      <c r="G364" s="92">
        <v>400000</v>
      </c>
      <c r="H364" s="104"/>
      <c r="I364"/>
      <c r="J364"/>
      <c r="K364"/>
      <c r="L364"/>
      <c r="M364"/>
      <c r="N364"/>
      <c r="O364"/>
      <c r="P364"/>
      <c r="Q364"/>
      <c r="R364"/>
      <c r="S364"/>
    </row>
    <row r="365" spans="2:19" ht="20.100000000000001" customHeight="1" x14ac:dyDescent="0.25">
      <c r="B365" s="126"/>
      <c r="C365" s="91"/>
      <c r="D365" s="126"/>
      <c r="E365" s="91"/>
      <c r="F365" s="97" t="s">
        <v>268</v>
      </c>
      <c r="G365" s="92">
        <v>500000</v>
      </c>
      <c r="H365" s="104"/>
      <c r="I365"/>
      <c r="J365"/>
      <c r="K365"/>
      <c r="L365"/>
      <c r="M365"/>
      <c r="N365"/>
      <c r="O365"/>
      <c r="P365"/>
      <c r="Q365"/>
      <c r="R365"/>
      <c r="S365"/>
    </row>
    <row r="366" spans="2:19" ht="20.100000000000001" customHeight="1" x14ac:dyDescent="0.25">
      <c r="B366" s="126"/>
      <c r="C366" s="91"/>
      <c r="D366" s="126"/>
      <c r="E366" s="91"/>
      <c r="F366" s="97" t="s">
        <v>269</v>
      </c>
      <c r="G366" s="92">
        <v>320000</v>
      </c>
      <c r="H366" s="104"/>
      <c r="I366"/>
      <c r="J366"/>
      <c r="K366"/>
      <c r="L366"/>
      <c r="M366"/>
      <c r="N366"/>
      <c r="O366"/>
      <c r="P366"/>
      <c r="Q366"/>
      <c r="R366"/>
      <c r="S366"/>
    </row>
    <row r="367" spans="2:19" ht="20.100000000000001" customHeight="1" x14ac:dyDescent="0.25">
      <c r="B367" s="126"/>
      <c r="C367" s="91"/>
      <c r="D367" s="126"/>
      <c r="E367" s="91"/>
      <c r="F367" s="97" t="s">
        <v>270</v>
      </c>
      <c r="G367" s="92">
        <v>6857413</v>
      </c>
      <c r="H367" s="104"/>
      <c r="I367"/>
      <c r="J367"/>
      <c r="K367"/>
      <c r="L367"/>
      <c r="M367"/>
      <c r="N367"/>
      <c r="O367"/>
      <c r="P367"/>
      <c r="Q367"/>
      <c r="R367"/>
      <c r="S367"/>
    </row>
    <row r="368" spans="2:19" ht="20.100000000000001" customHeight="1" x14ac:dyDescent="0.25">
      <c r="B368" s="126"/>
      <c r="C368" s="91"/>
      <c r="D368" s="126"/>
      <c r="E368" s="91"/>
      <c r="F368" s="97" t="s">
        <v>271</v>
      </c>
      <c r="G368" s="92">
        <v>150000</v>
      </c>
      <c r="H368" s="104"/>
      <c r="I368"/>
      <c r="J368"/>
      <c r="K368"/>
      <c r="L368"/>
      <c r="M368"/>
      <c r="N368"/>
      <c r="O368"/>
      <c r="P368"/>
      <c r="Q368"/>
      <c r="R368"/>
      <c r="S368"/>
    </row>
    <row r="369" spans="2:19" ht="20.100000000000001" customHeight="1" x14ac:dyDescent="0.25">
      <c r="B369" s="126"/>
      <c r="C369" s="91"/>
      <c r="D369" s="126"/>
      <c r="E369" s="91"/>
      <c r="F369" s="97" t="s">
        <v>272</v>
      </c>
      <c r="G369" s="92">
        <v>3500000</v>
      </c>
      <c r="H369" s="104"/>
      <c r="I369"/>
      <c r="J369"/>
      <c r="K369"/>
      <c r="L369"/>
      <c r="M369"/>
      <c r="N369"/>
      <c r="O369"/>
      <c r="P369"/>
      <c r="Q369"/>
      <c r="R369"/>
      <c r="S369"/>
    </row>
    <row r="370" spans="2:19" ht="20.100000000000001" customHeight="1" x14ac:dyDescent="0.25">
      <c r="B370" s="126"/>
      <c r="C370" s="91"/>
      <c r="D370" s="126"/>
      <c r="E370" s="91"/>
      <c r="F370" s="97" t="s">
        <v>273</v>
      </c>
      <c r="G370" s="92">
        <v>5200000</v>
      </c>
      <c r="H370" s="104"/>
      <c r="I370"/>
      <c r="J370"/>
      <c r="K370"/>
      <c r="L370"/>
      <c r="M370"/>
      <c r="N370"/>
      <c r="O370"/>
      <c r="P370"/>
      <c r="Q370"/>
      <c r="R370"/>
      <c r="S370"/>
    </row>
    <row r="371" spans="2:19" ht="20.100000000000001" customHeight="1" x14ac:dyDescent="0.25">
      <c r="B371" s="126"/>
      <c r="C371" s="91"/>
      <c r="D371" s="126"/>
      <c r="E371" s="91"/>
      <c r="F371" s="97" t="s">
        <v>274</v>
      </c>
      <c r="G371" s="92">
        <v>10511845</v>
      </c>
      <c r="H371" s="104"/>
      <c r="I371"/>
      <c r="J371"/>
      <c r="K371"/>
      <c r="L371"/>
      <c r="M371"/>
      <c r="N371"/>
      <c r="O371"/>
      <c r="P371"/>
      <c r="Q371"/>
      <c r="R371"/>
      <c r="S371"/>
    </row>
    <row r="372" spans="2:19" ht="20.100000000000001" customHeight="1" x14ac:dyDescent="0.25">
      <c r="B372" s="126"/>
      <c r="C372" s="91"/>
      <c r="D372" s="126"/>
      <c r="E372" s="91"/>
      <c r="F372" s="97" t="s">
        <v>275</v>
      </c>
      <c r="G372" s="92">
        <v>310000</v>
      </c>
      <c r="H372" s="104"/>
      <c r="I372"/>
      <c r="J372"/>
      <c r="K372"/>
      <c r="L372"/>
      <c r="M372"/>
      <c r="N372"/>
      <c r="O372"/>
      <c r="P372"/>
      <c r="Q372"/>
      <c r="R372"/>
      <c r="S372"/>
    </row>
    <row r="373" spans="2:19" ht="20.100000000000001" customHeight="1" x14ac:dyDescent="0.25">
      <c r="B373" s="126"/>
      <c r="C373" s="91"/>
      <c r="D373" s="126"/>
      <c r="E373" s="91"/>
      <c r="F373" s="97" t="s">
        <v>277</v>
      </c>
      <c r="G373" s="92">
        <v>4174829</v>
      </c>
      <c r="H373" s="104"/>
      <c r="I373"/>
      <c r="J373"/>
      <c r="K373"/>
      <c r="L373"/>
      <c r="M373"/>
      <c r="N373"/>
      <c r="O373"/>
      <c r="P373"/>
      <c r="Q373"/>
      <c r="R373"/>
      <c r="S373"/>
    </row>
    <row r="374" spans="2:19" ht="20.100000000000001" customHeight="1" x14ac:dyDescent="0.25">
      <c r="B374" s="126"/>
      <c r="C374" s="91"/>
      <c r="D374" s="126"/>
      <c r="E374" s="91"/>
      <c r="F374" s="97" t="s">
        <v>278</v>
      </c>
      <c r="G374" s="92">
        <v>211712</v>
      </c>
      <c r="H374" s="104"/>
      <c r="I374"/>
      <c r="J374"/>
      <c r="K374"/>
      <c r="L374"/>
      <c r="M374"/>
      <c r="N374"/>
      <c r="O374"/>
      <c r="P374"/>
      <c r="Q374"/>
      <c r="R374"/>
      <c r="S374"/>
    </row>
    <row r="375" spans="2:19" ht="20.100000000000001" customHeight="1" x14ac:dyDescent="0.25">
      <c r="B375" s="126"/>
      <c r="C375" s="91"/>
      <c r="D375" s="126"/>
      <c r="E375" s="91"/>
      <c r="F375" s="97" t="s">
        <v>279</v>
      </c>
      <c r="G375" s="92">
        <v>211712</v>
      </c>
      <c r="H375" s="104"/>
      <c r="I375"/>
      <c r="J375"/>
      <c r="K375"/>
      <c r="L375"/>
      <c r="M375"/>
      <c r="N375"/>
      <c r="O375"/>
      <c r="P375"/>
      <c r="Q375"/>
      <c r="R375"/>
      <c r="S375"/>
    </row>
    <row r="376" spans="2:19" ht="20.100000000000001" customHeight="1" x14ac:dyDescent="0.25">
      <c r="B376" s="126"/>
      <c r="C376" s="108"/>
      <c r="D376" s="124" t="s">
        <v>451</v>
      </c>
      <c r="E376" s="108"/>
      <c r="F376" s="97" t="s">
        <v>449</v>
      </c>
      <c r="G376" s="92">
        <v>1736238</v>
      </c>
      <c r="H376" s="104"/>
      <c r="I376"/>
      <c r="J376"/>
      <c r="K376"/>
      <c r="L376"/>
      <c r="M376"/>
      <c r="N376"/>
      <c r="O376"/>
      <c r="P376"/>
      <c r="Q376"/>
      <c r="R376"/>
      <c r="S376"/>
    </row>
    <row r="377" spans="2:19" ht="20.100000000000001" customHeight="1" x14ac:dyDescent="0.25">
      <c r="B377" s="125"/>
      <c r="C377" s="108"/>
      <c r="D377" s="125"/>
      <c r="E377" s="108"/>
      <c r="F377" s="97" t="s">
        <v>450</v>
      </c>
      <c r="G377" s="92">
        <v>2500000</v>
      </c>
      <c r="H377" s="104"/>
      <c r="I377"/>
      <c r="J377"/>
      <c r="K377"/>
      <c r="L377"/>
      <c r="M377"/>
      <c r="N377"/>
      <c r="O377"/>
      <c r="P377"/>
      <c r="Q377"/>
      <c r="R377"/>
      <c r="S377"/>
    </row>
    <row r="378" spans="2:19" ht="20.100000000000001" customHeight="1" x14ac:dyDescent="0.25">
      <c r="B378" s="127" t="s">
        <v>117</v>
      </c>
      <c r="C378" s="124"/>
      <c r="D378" s="127" t="s">
        <v>324</v>
      </c>
      <c r="E378" s="124"/>
      <c r="F378" s="97" t="s">
        <v>320</v>
      </c>
      <c r="G378" s="85">
        <v>6800000</v>
      </c>
      <c r="H378" s="105"/>
      <c r="I378"/>
      <c r="J378"/>
      <c r="K378"/>
      <c r="L378"/>
      <c r="M378"/>
      <c r="N378"/>
      <c r="O378"/>
      <c r="P378"/>
      <c r="Q378"/>
      <c r="R378"/>
      <c r="S378"/>
    </row>
    <row r="379" spans="2:19" ht="20.100000000000001" customHeight="1" x14ac:dyDescent="0.25">
      <c r="B379" s="127"/>
      <c r="C379" s="126"/>
      <c r="D379" s="127"/>
      <c r="E379" s="126"/>
      <c r="F379" s="97" t="s">
        <v>321</v>
      </c>
      <c r="G379" s="85">
        <v>60123786</v>
      </c>
      <c r="H379" s="105"/>
      <c r="I379"/>
      <c r="J379"/>
      <c r="K379"/>
      <c r="L379"/>
      <c r="M379"/>
      <c r="N379"/>
      <c r="O379"/>
      <c r="P379"/>
      <c r="Q379"/>
      <c r="R379"/>
      <c r="S379"/>
    </row>
    <row r="380" spans="2:19" ht="20.100000000000001" customHeight="1" x14ac:dyDescent="0.25">
      <c r="B380" s="127"/>
      <c r="C380" s="126"/>
      <c r="D380" s="127"/>
      <c r="E380" s="126"/>
      <c r="F380" s="97" t="s">
        <v>322</v>
      </c>
      <c r="G380" s="85">
        <v>100000</v>
      </c>
      <c r="H380" s="105"/>
      <c r="I380"/>
      <c r="J380"/>
      <c r="K380"/>
      <c r="L380"/>
      <c r="M380"/>
      <c r="N380"/>
      <c r="O380"/>
      <c r="P380"/>
      <c r="Q380"/>
      <c r="R380"/>
      <c r="S380"/>
    </row>
    <row r="381" spans="2:19" ht="20.100000000000001" customHeight="1" x14ac:dyDescent="0.25">
      <c r="B381" s="127"/>
      <c r="C381" s="125"/>
      <c r="D381" s="127"/>
      <c r="E381" s="125"/>
      <c r="F381" s="97" t="s">
        <v>323</v>
      </c>
      <c r="G381" s="85">
        <v>1500000</v>
      </c>
      <c r="H381" s="105"/>
      <c r="I381"/>
      <c r="J381"/>
      <c r="K381"/>
      <c r="L381"/>
      <c r="M381"/>
      <c r="N381"/>
      <c r="O381"/>
      <c r="P381"/>
      <c r="Q381"/>
      <c r="R381"/>
      <c r="S381"/>
    </row>
    <row r="382" spans="2:19" ht="20.100000000000001" customHeight="1" x14ac:dyDescent="0.25">
      <c r="B382" s="127" t="s">
        <v>119</v>
      </c>
      <c r="C382" s="124"/>
      <c r="D382" s="127" t="s">
        <v>325</v>
      </c>
      <c r="E382" s="124"/>
      <c r="F382" s="97" t="s">
        <v>320</v>
      </c>
      <c r="G382" s="86">
        <v>50000</v>
      </c>
      <c r="H382" s="105"/>
      <c r="I382"/>
      <c r="J382"/>
      <c r="K382"/>
      <c r="L382"/>
      <c r="M382"/>
      <c r="N382"/>
      <c r="O382"/>
      <c r="P382"/>
      <c r="Q382"/>
      <c r="R382"/>
      <c r="S382"/>
    </row>
    <row r="383" spans="2:19" ht="20.100000000000001" customHeight="1" x14ac:dyDescent="0.25">
      <c r="B383" s="127"/>
      <c r="C383" s="126"/>
      <c r="D383" s="127"/>
      <c r="E383" s="126"/>
      <c r="F383" s="97" t="s">
        <v>321</v>
      </c>
      <c r="G383" s="85">
        <v>24716519</v>
      </c>
      <c r="H383" s="105"/>
      <c r="I383"/>
      <c r="J383"/>
      <c r="K383"/>
      <c r="L383"/>
      <c r="M383"/>
      <c r="N383"/>
      <c r="O383"/>
      <c r="P383"/>
      <c r="Q383"/>
      <c r="R383"/>
      <c r="S383"/>
    </row>
    <row r="384" spans="2:19" ht="20.100000000000001" customHeight="1" x14ac:dyDescent="0.25">
      <c r="B384" s="127"/>
      <c r="C384" s="126"/>
      <c r="D384" s="127"/>
      <c r="E384" s="126"/>
      <c r="F384" s="7" t="s">
        <v>322</v>
      </c>
      <c r="G384" s="85">
        <v>1400000</v>
      </c>
      <c r="H384" s="105"/>
      <c r="I384"/>
      <c r="J384"/>
      <c r="K384"/>
      <c r="L384"/>
      <c r="M384"/>
      <c r="N384"/>
      <c r="O384"/>
      <c r="P384"/>
      <c r="Q384"/>
      <c r="R384"/>
      <c r="S384"/>
    </row>
    <row r="385" spans="2:19" ht="20.100000000000001" customHeight="1" x14ac:dyDescent="0.25">
      <c r="B385" s="127"/>
      <c r="C385" s="125"/>
      <c r="D385" s="127"/>
      <c r="E385" s="125"/>
      <c r="F385" s="7" t="s">
        <v>323</v>
      </c>
      <c r="G385" s="85">
        <v>500000</v>
      </c>
      <c r="H385" s="105"/>
      <c r="I385"/>
      <c r="J385"/>
      <c r="K385"/>
      <c r="L385"/>
      <c r="M385"/>
      <c r="N385"/>
      <c r="O385"/>
      <c r="P385"/>
      <c r="Q385"/>
      <c r="R385"/>
      <c r="S385"/>
    </row>
    <row r="386" spans="2:19" ht="20.100000000000001" customHeight="1" x14ac:dyDescent="0.25">
      <c r="B386" s="127" t="s">
        <v>118</v>
      </c>
      <c r="C386" s="124"/>
      <c r="D386" s="127" t="s">
        <v>326</v>
      </c>
      <c r="E386" s="124"/>
      <c r="F386" s="7" t="s">
        <v>320</v>
      </c>
      <c r="G386" s="86">
        <v>150000</v>
      </c>
      <c r="H386" s="105"/>
      <c r="I386"/>
      <c r="J386"/>
      <c r="K386"/>
      <c r="L386"/>
      <c r="M386"/>
      <c r="N386"/>
      <c r="O386"/>
      <c r="P386"/>
      <c r="Q386"/>
      <c r="R386"/>
      <c r="S386"/>
    </row>
    <row r="387" spans="2:19" ht="20.100000000000001" customHeight="1" x14ac:dyDescent="0.25">
      <c r="B387" s="127"/>
      <c r="C387" s="126"/>
      <c r="D387" s="127"/>
      <c r="E387" s="126"/>
      <c r="F387" s="7" t="s">
        <v>321</v>
      </c>
      <c r="G387" s="85">
        <v>14330911</v>
      </c>
      <c r="H387" s="105"/>
      <c r="I387"/>
      <c r="J387"/>
      <c r="K387"/>
      <c r="L387"/>
      <c r="M387"/>
      <c r="N387"/>
      <c r="O387"/>
      <c r="P387"/>
      <c r="Q387"/>
      <c r="R387"/>
      <c r="S387"/>
    </row>
    <row r="388" spans="2:19" ht="20.100000000000001" customHeight="1" x14ac:dyDescent="0.25">
      <c r="B388" s="127"/>
      <c r="C388" s="126"/>
      <c r="D388" s="127"/>
      <c r="E388" s="126"/>
      <c r="F388" s="7" t="s">
        <v>322</v>
      </c>
      <c r="G388" s="85">
        <v>100000</v>
      </c>
      <c r="H388" s="105"/>
      <c r="I388"/>
      <c r="J388"/>
      <c r="K388"/>
      <c r="L388"/>
      <c r="M388"/>
      <c r="N388"/>
      <c r="O388"/>
      <c r="P388"/>
      <c r="Q388"/>
      <c r="R388"/>
      <c r="S388"/>
    </row>
    <row r="389" spans="2:19" ht="20.100000000000001" customHeight="1" x14ac:dyDescent="0.25">
      <c r="B389" s="127"/>
      <c r="C389" s="125"/>
      <c r="D389" s="127"/>
      <c r="E389" s="125"/>
      <c r="F389" s="7" t="s">
        <v>323</v>
      </c>
      <c r="G389" s="85">
        <v>200000</v>
      </c>
      <c r="H389" s="105"/>
      <c r="I389"/>
      <c r="J389"/>
      <c r="K389"/>
      <c r="L389"/>
      <c r="M389"/>
      <c r="N389"/>
      <c r="O389"/>
      <c r="P389"/>
      <c r="Q389"/>
      <c r="R389"/>
      <c r="S389"/>
    </row>
    <row r="390" spans="2:19" ht="20.100000000000001" customHeight="1" x14ac:dyDescent="0.25">
      <c r="B390" s="1"/>
      <c r="C390" s="1"/>
      <c r="E390" s="1"/>
      <c r="G390" s="89"/>
      <c r="H390" s="89"/>
      <c r="I390"/>
      <c r="J390"/>
      <c r="K390"/>
      <c r="L390"/>
      <c r="M390"/>
      <c r="N390"/>
      <c r="O390"/>
      <c r="P390"/>
      <c r="Q390"/>
      <c r="R390"/>
      <c r="S390"/>
    </row>
    <row r="391" spans="2:19" ht="20.100000000000001" customHeight="1" x14ac:dyDescent="0.25">
      <c r="B391" s="1"/>
      <c r="C391" s="1"/>
      <c r="E391" s="1"/>
      <c r="F391"/>
      <c r="G391"/>
      <c r="H391" s="90"/>
      <c r="I391"/>
      <c r="J391"/>
      <c r="K391"/>
      <c r="L391"/>
      <c r="M391"/>
      <c r="N391"/>
      <c r="O391"/>
      <c r="P391"/>
      <c r="Q391"/>
      <c r="R391"/>
      <c r="S391"/>
    </row>
    <row r="392" spans="2:19" ht="20.100000000000001" customHeight="1" x14ac:dyDescent="0.25">
      <c r="B392" s="1"/>
      <c r="C392" s="1"/>
      <c r="E392" s="1"/>
      <c r="F392"/>
      <c r="G392"/>
      <c r="H392" s="89"/>
      <c r="I392"/>
      <c r="J392"/>
      <c r="K392"/>
      <c r="L392"/>
      <c r="M392"/>
      <c r="N392"/>
      <c r="O392"/>
      <c r="P392"/>
      <c r="Q392"/>
      <c r="R392"/>
      <c r="S392"/>
    </row>
    <row r="393" spans="2:19" ht="20.100000000000001" customHeight="1" x14ac:dyDescent="0.25">
      <c r="B393" s="1"/>
      <c r="C393" s="1"/>
      <c r="E393" s="1"/>
      <c r="F393"/>
      <c r="G393"/>
      <c r="H393" s="90"/>
      <c r="I393"/>
      <c r="J393"/>
      <c r="K393"/>
      <c r="L393"/>
      <c r="M393"/>
      <c r="N393"/>
      <c r="O393"/>
      <c r="P393"/>
      <c r="Q393"/>
      <c r="R393"/>
      <c r="S393"/>
    </row>
    <row r="394" spans="2:19" ht="20.100000000000001" customHeight="1" x14ac:dyDescent="0.25">
      <c r="B394" s="1"/>
      <c r="C394" s="1"/>
      <c r="E394" s="1"/>
      <c r="F394"/>
      <c r="G394"/>
      <c r="H394" s="89"/>
      <c r="I394"/>
      <c r="J394"/>
      <c r="K394"/>
      <c r="L394"/>
      <c r="M394"/>
      <c r="N394"/>
      <c r="O394"/>
      <c r="P394"/>
      <c r="Q394"/>
      <c r="R394"/>
      <c r="S394"/>
    </row>
    <row r="395" spans="2:19" ht="20.100000000000001" customHeight="1" x14ac:dyDescent="0.25">
      <c r="B395" s="1"/>
      <c r="C395" s="1"/>
      <c r="E395" s="1"/>
      <c r="F395"/>
      <c r="G395"/>
      <c r="H395" s="89"/>
      <c r="I395"/>
      <c r="J395"/>
      <c r="K395"/>
      <c r="L395"/>
      <c r="M395"/>
      <c r="N395"/>
      <c r="O395"/>
      <c r="P395"/>
      <c r="Q395"/>
      <c r="R395"/>
      <c r="S395"/>
    </row>
    <row r="396" spans="2:19" ht="20.100000000000001" customHeight="1" x14ac:dyDescent="0.25">
      <c r="B396" s="1"/>
      <c r="C396" s="1"/>
      <c r="E396" s="1"/>
      <c r="G396" s="89"/>
      <c r="H396" s="89"/>
      <c r="I396"/>
      <c r="J396"/>
      <c r="K396"/>
      <c r="L396"/>
      <c r="M396"/>
      <c r="N396"/>
      <c r="O396"/>
      <c r="P396"/>
      <c r="Q396"/>
      <c r="R396"/>
      <c r="S396"/>
    </row>
    <row r="397" spans="2:19" ht="20.100000000000001" customHeight="1" x14ac:dyDescent="0.25">
      <c r="B397" s="1"/>
      <c r="C397" s="1"/>
      <c r="E397" s="1"/>
      <c r="G397" s="89"/>
      <c r="H397" s="89"/>
      <c r="I397"/>
      <c r="J397"/>
      <c r="K397"/>
      <c r="L397"/>
      <c r="M397"/>
      <c r="N397"/>
      <c r="O397"/>
      <c r="P397"/>
      <c r="Q397"/>
      <c r="R397"/>
      <c r="S397"/>
    </row>
    <row r="398" spans="2:19" ht="20.100000000000001" customHeight="1" x14ac:dyDescent="0.25">
      <c r="B398" s="1"/>
      <c r="C398" s="1"/>
      <c r="E398" s="1"/>
      <c r="G398" s="89"/>
      <c r="H398" s="89"/>
      <c r="I398"/>
      <c r="J398"/>
      <c r="K398"/>
      <c r="L398"/>
      <c r="M398"/>
      <c r="N398"/>
      <c r="O398"/>
      <c r="P398"/>
      <c r="Q398"/>
      <c r="R398"/>
      <c r="S398"/>
    </row>
    <row r="399" spans="2:19" ht="20.100000000000001" customHeight="1" x14ac:dyDescent="0.25">
      <c r="B399" s="1"/>
      <c r="C399" s="1"/>
      <c r="E399" s="1"/>
      <c r="G399" s="89"/>
      <c r="H399" s="89"/>
      <c r="I399"/>
      <c r="J399"/>
      <c r="K399"/>
      <c r="L399"/>
      <c r="M399"/>
      <c r="N399"/>
      <c r="O399"/>
      <c r="P399"/>
      <c r="Q399"/>
      <c r="R399"/>
      <c r="S399"/>
    </row>
    <row r="400" spans="2:19" ht="20.100000000000001" customHeight="1" x14ac:dyDescent="0.25">
      <c r="B400" s="1"/>
      <c r="C400" s="1"/>
      <c r="E400" s="1"/>
      <c r="G400" s="89"/>
      <c r="H400" s="89"/>
      <c r="I400"/>
      <c r="J400"/>
      <c r="K400"/>
      <c r="L400"/>
      <c r="M400"/>
      <c r="N400"/>
      <c r="O400"/>
      <c r="P400"/>
      <c r="Q400"/>
      <c r="R400"/>
      <c r="S400"/>
    </row>
    <row r="401" spans="2:19" ht="20.100000000000001" customHeight="1" x14ac:dyDescent="0.25">
      <c r="B401" s="1"/>
      <c r="C401" s="1"/>
      <c r="E401" s="1"/>
      <c r="G401" s="89"/>
      <c r="H401" s="89"/>
      <c r="I401"/>
      <c r="J401"/>
      <c r="K401"/>
      <c r="L401"/>
      <c r="M401"/>
      <c r="N401"/>
      <c r="O401"/>
      <c r="P401"/>
      <c r="Q401"/>
      <c r="R401"/>
      <c r="S401"/>
    </row>
    <row r="402" spans="2:19" ht="20.100000000000001" customHeight="1" x14ac:dyDescent="0.25">
      <c r="B402" s="1"/>
      <c r="C402" s="1"/>
      <c r="E402" s="1"/>
      <c r="G402" s="89"/>
      <c r="H402" s="89"/>
      <c r="I402"/>
      <c r="J402"/>
      <c r="K402"/>
      <c r="L402"/>
      <c r="M402"/>
      <c r="N402"/>
      <c r="O402"/>
      <c r="P402"/>
      <c r="Q402"/>
      <c r="R402"/>
      <c r="S402"/>
    </row>
    <row r="403" spans="2:19" ht="20.100000000000001" customHeight="1" x14ac:dyDescent="0.25">
      <c r="B403" s="1"/>
      <c r="C403" s="1"/>
      <c r="E403" s="1"/>
      <c r="G403" s="89"/>
      <c r="H403" s="89"/>
      <c r="I403"/>
      <c r="J403"/>
      <c r="K403"/>
      <c r="L403"/>
      <c r="M403"/>
      <c r="N403"/>
      <c r="O403"/>
      <c r="P403"/>
      <c r="Q403"/>
      <c r="R403"/>
      <c r="S403"/>
    </row>
    <row r="404" spans="2:19" ht="20.100000000000001" customHeight="1" x14ac:dyDescent="0.25">
      <c r="B404" s="1"/>
      <c r="C404" s="1"/>
      <c r="E404" s="1"/>
      <c r="G404" s="89"/>
      <c r="H404" s="89"/>
      <c r="I404"/>
      <c r="J404"/>
      <c r="K404"/>
      <c r="L404"/>
      <c r="M404"/>
      <c r="N404"/>
      <c r="O404"/>
      <c r="P404"/>
      <c r="Q404"/>
      <c r="R404"/>
      <c r="S404"/>
    </row>
    <row r="405" spans="2:19" ht="20.100000000000001" customHeight="1" x14ac:dyDescent="0.25">
      <c r="B405" s="1"/>
      <c r="C405" s="1"/>
      <c r="E405" s="1"/>
      <c r="G405" s="89"/>
      <c r="H405" s="89"/>
      <c r="I405"/>
      <c r="J405"/>
      <c r="K405"/>
      <c r="L405"/>
      <c r="M405"/>
      <c r="N405"/>
      <c r="O405"/>
      <c r="P405"/>
      <c r="Q405"/>
      <c r="R405"/>
      <c r="S405"/>
    </row>
    <row r="406" spans="2:19" ht="20.100000000000001" customHeight="1" x14ac:dyDescent="0.25">
      <c r="B406" s="1"/>
      <c r="C406" s="1"/>
      <c r="E406" s="1"/>
      <c r="G406" s="89"/>
      <c r="H406" s="89"/>
      <c r="I406"/>
      <c r="J406"/>
      <c r="K406"/>
      <c r="L406"/>
      <c r="M406"/>
      <c r="N406"/>
      <c r="O406"/>
      <c r="P406"/>
      <c r="Q406"/>
      <c r="R406"/>
      <c r="S406"/>
    </row>
    <row r="407" spans="2:19" ht="20.100000000000001" customHeight="1" x14ac:dyDescent="0.25">
      <c r="B407" s="1"/>
      <c r="C407" s="1"/>
      <c r="E407" s="1"/>
      <c r="G407" s="89"/>
      <c r="H407" s="89"/>
      <c r="I407"/>
      <c r="J407"/>
      <c r="K407"/>
      <c r="L407"/>
      <c r="M407"/>
      <c r="N407"/>
      <c r="O407"/>
      <c r="P407"/>
      <c r="Q407"/>
      <c r="R407"/>
      <c r="S407"/>
    </row>
    <row r="408" spans="2:19" ht="20.100000000000001" customHeight="1" x14ac:dyDescent="0.25">
      <c r="B408" s="1"/>
      <c r="C408" s="1"/>
      <c r="E408" s="1"/>
      <c r="G408" s="89"/>
      <c r="H408" s="89"/>
      <c r="I408"/>
      <c r="J408"/>
      <c r="K408"/>
      <c r="L408"/>
      <c r="M408"/>
      <c r="N408"/>
      <c r="O408"/>
      <c r="P408"/>
      <c r="Q408"/>
      <c r="R408"/>
      <c r="S408"/>
    </row>
    <row r="409" spans="2:19" ht="20.100000000000001" customHeight="1" x14ac:dyDescent="0.25">
      <c r="B409" s="1"/>
      <c r="C409" s="1"/>
      <c r="E409" s="1"/>
      <c r="G409" s="89"/>
      <c r="H409" s="89"/>
      <c r="I409"/>
      <c r="J409"/>
      <c r="K409"/>
      <c r="L409"/>
      <c r="M409"/>
      <c r="N409"/>
      <c r="O409"/>
      <c r="P409"/>
      <c r="Q409"/>
      <c r="R409"/>
      <c r="S409"/>
    </row>
    <row r="410" spans="2:19" ht="20.100000000000001" customHeight="1" x14ac:dyDescent="0.25">
      <c r="B410" s="1"/>
      <c r="C410" s="1"/>
      <c r="E410" s="1"/>
      <c r="G410" s="89"/>
      <c r="H410" s="89"/>
      <c r="I410"/>
      <c r="J410"/>
      <c r="K410"/>
      <c r="L410"/>
      <c r="M410"/>
      <c r="N410"/>
      <c r="O410"/>
      <c r="P410"/>
      <c r="Q410"/>
      <c r="R410"/>
      <c r="S410"/>
    </row>
    <row r="411" spans="2:19" ht="20.100000000000001" customHeight="1" x14ac:dyDescent="0.25">
      <c r="B411" s="1"/>
      <c r="C411" s="1"/>
      <c r="E411" s="1"/>
      <c r="G411" s="89"/>
      <c r="H411" s="89"/>
      <c r="I411"/>
      <c r="J411"/>
      <c r="K411"/>
      <c r="L411"/>
      <c r="M411"/>
      <c r="N411"/>
      <c r="O411"/>
      <c r="P411"/>
      <c r="Q411"/>
      <c r="R411"/>
      <c r="S411"/>
    </row>
    <row r="412" spans="2:19" ht="20.100000000000001" customHeight="1" x14ac:dyDescent="0.25">
      <c r="B412" s="1"/>
      <c r="C412" s="1"/>
      <c r="E412" s="1"/>
      <c r="G412" s="89"/>
      <c r="H412" s="89"/>
      <c r="I412"/>
      <c r="J412"/>
    </row>
    <row r="413" spans="2:19" ht="20.100000000000001" customHeight="1" x14ac:dyDescent="0.25">
      <c r="B413" s="1"/>
      <c r="C413" s="1"/>
      <c r="E413" s="1"/>
      <c r="G413" s="89"/>
      <c r="H413" s="89"/>
      <c r="I413"/>
      <c r="J413"/>
    </row>
    <row r="414" spans="2:19" ht="20.100000000000001" customHeight="1" x14ac:dyDescent="0.25">
      <c r="B414" s="1"/>
      <c r="C414" s="1"/>
      <c r="E414" s="1"/>
      <c r="G414" s="89"/>
      <c r="H414" s="89"/>
      <c r="I414"/>
      <c r="J414"/>
    </row>
    <row r="415" spans="2:19" ht="20.100000000000001" customHeight="1" x14ac:dyDescent="0.25">
      <c r="B415" s="1"/>
      <c r="C415" s="1"/>
      <c r="E415" s="1"/>
      <c r="G415" s="89"/>
      <c r="H415" s="89"/>
      <c r="I415"/>
      <c r="J415"/>
    </row>
    <row r="416" spans="2:19" ht="20.100000000000001" customHeight="1" x14ac:dyDescent="0.25">
      <c r="B416" s="1"/>
      <c r="C416" s="1"/>
      <c r="E416" s="1"/>
      <c r="G416" s="89"/>
      <c r="H416" s="89"/>
      <c r="I416"/>
      <c r="J416"/>
    </row>
    <row r="417" spans="2:10" ht="20.100000000000001" customHeight="1" x14ac:dyDescent="0.25">
      <c r="B417" s="1"/>
      <c r="C417" s="1"/>
      <c r="E417" s="1"/>
      <c r="G417" s="89"/>
      <c r="H417" s="89"/>
      <c r="I417"/>
      <c r="J417"/>
    </row>
    <row r="418" spans="2:10" ht="20.100000000000001" customHeight="1" x14ac:dyDescent="0.25">
      <c r="B418" s="1"/>
      <c r="C418" s="1"/>
      <c r="E418" s="1"/>
      <c r="G418" s="89"/>
      <c r="H418" s="89"/>
      <c r="I418"/>
      <c r="J418"/>
    </row>
    <row r="419" spans="2:10" ht="20.100000000000001" customHeight="1" x14ac:dyDescent="0.25">
      <c r="B419" s="1"/>
      <c r="C419" s="1"/>
      <c r="E419" s="1"/>
      <c r="G419" s="89"/>
      <c r="H419" s="89"/>
      <c r="I419"/>
      <c r="J419"/>
    </row>
    <row r="420" spans="2:10" ht="20.100000000000001" customHeight="1" x14ac:dyDescent="0.25">
      <c r="B420" s="1"/>
      <c r="C420" s="1"/>
      <c r="E420" s="1"/>
      <c r="G420" s="89"/>
      <c r="H420" s="89"/>
      <c r="I420"/>
      <c r="J420"/>
    </row>
    <row r="421" spans="2:10" ht="20.100000000000001" customHeight="1" x14ac:dyDescent="0.25">
      <c r="B421" s="1"/>
      <c r="C421" s="1"/>
      <c r="E421" s="1"/>
      <c r="G421" s="89"/>
      <c r="H421" s="89"/>
      <c r="I421"/>
      <c r="J421"/>
    </row>
    <row r="422" spans="2:10" ht="20.100000000000001" customHeight="1" x14ac:dyDescent="0.25">
      <c r="B422" s="1"/>
      <c r="C422" s="1"/>
      <c r="E422" s="1"/>
      <c r="G422" s="89"/>
      <c r="H422" s="89"/>
      <c r="I422"/>
      <c r="J422"/>
    </row>
    <row r="423" spans="2:10" ht="20.100000000000001" customHeight="1" x14ac:dyDescent="0.25">
      <c r="B423" s="1"/>
      <c r="C423" s="1"/>
      <c r="E423" s="1"/>
      <c r="G423" s="89"/>
      <c r="H423" s="89"/>
      <c r="I423"/>
      <c r="J423"/>
    </row>
    <row r="424" spans="2:10" ht="20.100000000000001" customHeight="1" x14ac:dyDescent="0.25">
      <c r="B424" s="1"/>
      <c r="C424" s="1"/>
      <c r="E424" s="1"/>
      <c r="G424" s="89"/>
      <c r="H424" s="89"/>
      <c r="I424"/>
      <c r="J424"/>
    </row>
    <row r="425" spans="2:10" ht="20.100000000000001" customHeight="1" x14ac:dyDescent="0.25">
      <c r="B425" s="1"/>
      <c r="C425" s="1"/>
      <c r="E425" s="1"/>
      <c r="G425" s="89"/>
      <c r="H425" s="89"/>
      <c r="I425"/>
      <c r="J425"/>
    </row>
    <row r="426" spans="2:10" ht="20.100000000000001" customHeight="1" x14ac:dyDescent="0.25">
      <c r="B426" s="1"/>
      <c r="C426" s="1"/>
      <c r="E426" s="1"/>
      <c r="G426" s="89"/>
      <c r="H426" s="89"/>
      <c r="I426"/>
      <c r="J426"/>
    </row>
    <row r="427" spans="2:10" ht="20.100000000000001" customHeight="1" x14ac:dyDescent="0.25">
      <c r="B427" s="1"/>
      <c r="C427" s="1"/>
      <c r="E427" s="1"/>
      <c r="G427" s="89"/>
      <c r="H427" s="89"/>
      <c r="I427"/>
      <c r="J427"/>
    </row>
    <row r="428" spans="2:10" ht="20.100000000000001" customHeight="1" x14ac:dyDescent="0.25">
      <c r="B428" s="1"/>
      <c r="C428" s="1"/>
      <c r="E428" s="1"/>
      <c r="G428" s="89"/>
      <c r="H428" s="89"/>
      <c r="I428"/>
      <c r="J428"/>
    </row>
    <row r="429" spans="2:10" ht="20.100000000000001" customHeight="1" x14ac:dyDescent="0.25">
      <c r="B429" s="1"/>
      <c r="C429" s="1"/>
      <c r="E429" s="1"/>
      <c r="G429" s="89"/>
      <c r="H429" s="89"/>
      <c r="I429"/>
      <c r="J429"/>
    </row>
    <row r="430" spans="2:10" ht="20.100000000000001" customHeight="1" x14ac:dyDescent="0.2">
      <c r="B430" s="1"/>
      <c r="C430" s="1"/>
      <c r="E430" s="1"/>
      <c r="G430" s="89"/>
      <c r="H430" s="89"/>
    </row>
    <row r="431" spans="2:10" ht="20.100000000000001" customHeight="1" x14ac:dyDescent="0.2">
      <c r="B431" s="1"/>
      <c r="C431" s="1"/>
      <c r="E431" s="1"/>
      <c r="G431" s="89"/>
      <c r="H431" s="89"/>
    </row>
    <row r="432" spans="2:10" ht="20.100000000000001" customHeight="1" x14ac:dyDescent="0.2">
      <c r="B432" s="1"/>
      <c r="C432" s="1"/>
      <c r="E432" s="1"/>
      <c r="G432" s="89"/>
      <c r="H432" s="89"/>
    </row>
    <row r="433" spans="2:8" ht="20.100000000000001" customHeight="1" x14ac:dyDescent="0.2">
      <c r="B433" s="1"/>
      <c r="C433" s="1"/>
      <c r="E433" s="1"/>
      <c r="G433" s="89"/>
      <c r="H433" s="89"/>
    </row>
    <row r="434" spans="2:8" ht="20.100000000000001" customHeight="1" x14ac:dyDescent="0.2">
      <c r="B434" s="1"/>
      <c r="C434" s="1"/>
      <c r="E434" s="1"/>
      <c r="G434" s="89"/>
      <c r="H434" s="89"/>
    </row>
    <row r="435" spans="2:8" ht="20.100000000000001" customHeight="1" x14ac:dyDescent="0.2">
      <c r="B435" s="1"/>
      <c r="C435" s="1"/>
      <c r="E435" s="1"/>
      <c r="G435" s="89"/>
      <c r="H435" s="89"/>
    </row>
    <row r="436" spans="2:8" ht="20.100000000000001" customHeight="1" x14ac:dyDescent="0.2">
      <c r="B436" s="1"/>
      <c r="C436" s="1"/>
      <c r="E436" s="1"/>
      <c r="G436" s="89"/>
      <c r="H436" s="89"/>
    </row>
  </sheetData>
  <mergeCells count="136">
    <mergeCell ref="B2:G2"/>
    <mergeCell ref="D386:D389"/>
    <mergeCell ref="D345:D352"/>
    <mergeCell ref="D338:D344"/>
    <mergeCell ref="E378:E381"/>
    <mergeCell ref="E382:E385"/>
    <mergeCell ref="E386:E389"/>
    <mergeCell ref="D103:D109"/>
    <mergeCell ref="D110:D112"/>
    <mergeCell ref="D113:D118"/>
    <mergeCell ref="D119:D124"/>
    <mergeCell ref="E113:E126"/>
    <mergeCell ref="E103:E112"/>
    <mergeCell ref="D285:D287"/>
    <mergeCell ref="E285:E287"/>
    <mergeCell ref="D5:D7"/>
    <mergeCell ref="D8:D21"/>
    <mergeCell ref="D25:D36"/>
    <mergeCell ref="D37:D49"/>
    <mergeCell ref="E303:E305"/>
    <mergeCell ref="D303:D305"/>
    <mergeCell ref="D127:D132"/>
    <mergeCell ref="D133:D137"/>
    <mergeCell ref="D138:D140"/>
    <mergeCell ref="E127:E132"/>
    <mergeCell ref="E133:E137"/>
    <mergeCell ref="E138:E140"/>
    <mergeCell ref="E142:E147"/>
    <mergeCell ref="E148:E152"/>
    <mergeCell ref="E271:E273"/>
    <mergeCell ref="D156:D161"/>
    <mergeCell ref="D162:D167"/>
    <mergeCell ref="D168:D172"/>
    <mergeCell ref="D153:D155"/>
    <mergeCell ref="E217:E235"/>
    <mergeCell ref="E236:E243"/>
    <mergeCell ref="E244:E246"/>
    <mergeCell ref="D223:D227"/>
    <mergeCell ref="D228:D230"/>
    <mergeCell ref="E173:E175"/>
    <mergeCell ref="E153:E155"/>
    <mergeCell ref="E156:E161"/>
    <mergeCell ref="E162:E167"/>
    <mergeCell ref="E168:E172"/>
    <mergeCell ref="D148:D152"/>
    <mergeCell ref="E265:E267"/>
    <mergeCell ref="E268:E270"/>
    <mergeCell ref="D193:D200"/>
    <mergeCell ref="D201:D208"/>
    <mergeCell ref="D209:D216"/>
    <mergeCell ref="E177:E216"/>
    <mergeCell ref="E247:E264"/>
    <mergeCell ref="D185:D192"/>
    <mergeCell ref="D177:D184"/>
    <mergeCell ref="B5:B49"/>
    <mergeCell ref="C5:C49"/>
    <mergeCell ref="E25:E49"/>
    <mergeCell ref="D23:D24"/>
    <mergeCell ref="E23:E24"/>
    <mergeCell ref="E92:E102"/>
    <mergeCell ref="D96:D99"/>
    <mergeCell ref="D92:D95"/>
    <mergeCell ref="D100:D102"/>
    <mergeCell ref="D50:D55"/>
    <mergeCell ref="D56:D61"/>
    <mergeCell ref="E50:E70"/>
    <mergeCell ref="D62:D69"/>
    <mergeCell ref="E71:E85"/>
    <mergeCell ref="E86:E91"/>
    <mergeCell ref="D71:D75"/>
    <mergeCell ref="D76:D80"/>
    <mergeCell ref="D81:D85"/>
    <mergeCell ref="D86:D88"/>
    <mergeCell ref="D89:D91"/>
    <mergeCell ref="E5:E22"/>
    <mergeCell ref="B50:B176"/>
    <mergeCell ref="D173:D175"/>
    <mergeCell ref="D142:D147"/>
    <mergeCell ref="D291:D292"/>
    <mergeCell ref="C285:C308"/>
    <mergeCell ref="D320:D321"/>
    <mergeCell ref="D312:D313"/>
    <mergeCell ref="D301:D302"/>
    <mergeCell ref="D242:D243"/>
    <mergeCell ref="D265:D267"/>
    <mergeCell ref="D268:D270"/>
    <mergeCell ref="D280:D284"/>
    <mergeCell ref="B177:B216"/>
    <mergeCell ref="C50:C216"/>
    <mergeCell ref="B236:B264"/>
    <mergeCell ref="D317:D318"/>
    <mergeCell ref="D296:D297"/>
    <mergeCell ref="B217:B235"/>
    <mergeCell ref="C217:C235"/>
    <mergeCell ref="D231:D234"/>
    <mergeCell ref="D217:D222"/>
    <mergeCell ref="E325:E352"/>
    <mergeCell ref="D382:D385"/>
    <mergeCell ref="B265:B284"/>
    <mergeCell ref="D271:D273"/>
    <mergeCell ref="D244:D246"/>
    <mergeCell ref="E296:E297"/>
    <mergeCell ref="E298:E300"/>
    <mergeCell ref="C236:C246"/>
    <mergeCell ref="C265:C284"/>
    <mergeCell ref="E294:E295"/>
    <mergeCell ref="E317:E318"/>
    <mergeCell ref="E320:E321"/>
    <mergeCell ref="E312:E313"/>
    <mergeCell ref="E291:E292"/>
    <mergeCell ref="E301:E302"/>
    <mergeCell ref="D274:D279"/>
    <mergeCell ref="D247:D252"/>
    <mergeCell ref="D253:D258"/>
    <mergeCell ref="D259:D264"/>
    <mergeCell ref="E274:E284"/>
    <mergeCell ref="D298:D300"/>
    <mergeCell ref="D236:D241"/>
    <mergeCell ref="B309:B323"/>
    <mergeCell ref="B285:B308"/>
    <mergeCell ref="D294:D295"/>
    <mergeCell ref="C309:C323"/>
    <mergeCell ref="D378:D381"/>
    <mergeCell ref="D376:D377"/>
    <mergeCell ref="B386:B389"/>
    <mergeCell ref="C386:C389"/>
    <mergeCell ref="C382:C385"/>
    <mergeCell ref="C378:C381"/>
    <mergeCell ref="B378:B381"/>
    <mergeCell ref="C325:C352"/>
    <mergeCell ref="B382:B385"/>
    <mergeCell ref="B324:B377"/>
    <mergeCell ref="D353:D358"/>
    <mergeCell ref="D359:D360"/>
    <mergeCell ref="D361:D375"/>
    <mergeCell ref="D324:D337"/>
  </mergeCells>
  <pageMargins left="0.19685039370078741" right="0.19685039370078741" top="0.19685039370078741" bottom="0.19685039370078741" header="0.11811023622047244" footer="0.19685039370078741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K13"/>
  <sheetViews>
    <sheetView zoomScale="90" zoomScaleNormal="90" workbookViewId="0">
      <selection activeCell="C11" sqref="C11:F11"/>
    </sheetView>
  </sheetViews>
  <sheetFormatPr defaultRowHeight="15" x14ac:dyDescent="0.25"/>
  <cols>
    <col min="2" max="2" width="29.85546875" bestFit="1" customWidth="1"/>
    <col min="3" max="3" width="12.42578125" bestFit="1" customWidth="1"/>
    <col min="4" max="4" width="11.42578125" bestFit="1" customWidth="1"/>
    <col min="5" max="5" width="12.42578125" bestFit="1" customWidth="1"/>
    <col min="6" max="6" width="11.42578125" bestFit="1" customWidth="1"/>
    <col min="7" max="7" width="12.42578125" bestFit="1" customWidth="1"/>
  </cols>
  <sheetData>
    <row r="5" spans="2:11" x14ac:dyDescent="0.25">
      <c r="B5" t="s">
        <v>385</v>
      </c>
      <c r="C5" s="60">
        <v>43203791</v>
      </c>
      <c r="D5" s="60">
        <v>7808325</v>
      </c>
      <c r="E5" s="60">
        <v>10853569</v>
      </c>
      <c r="F5" s="60">
        <v>4468338</v>
      </c>
      <c r="G5" s="61">
        <v>66334023</v>
      </c>
      <c r="H5" s="76">
        <f>C5/G5</f>
        <v>0.65130666053527309</v>
      </c>
      <c r="I5" s="76">
        <f>D5/G5</f>
        <v>0.11771221835889556</v>
      </c>
      <c r="J5" s="76">
        <f>E5/G5</f>
        <v>0.16361994206200942</v>
      </c>
      <c r="K5" s="76">
        <f>F5/G5</f>
        <v>6.7361179043821898E-2</v>
      </c>
    </row>
    <row r="6" spans="2:11" x14ac:dyDescent="0.25">
      <c r="B6" t="s">
        <v>386</v>
      </c>
      <c r="C6" s="60">
        <v>15679209</v>
      </c>
      <c r="D6" s="60">
        <v>6352388</v>
      </c>
      <c r="E6" s="60">
        <v>3553403</v>
      </c>
      <c r="F6" s="60">
        <v>8178766</v>
      </c>
      <c r="G6" s="61">
        <v>33763766</v>
      </c>
      <c r="H6" s="76">
        <f t="shared" ref="H6:H11" si="0">C6/G6</f>
        <v>0.46437974365774243</v>
      </c>
      <c r="I6" s="76">
        <f t="shared" ref="I6:I11" si="1">D6/G6</f>
        <v>0.18814216399912262</v>
      </c>
      <c r="J6" s="76">
        <f t="shared" ref="J6:J11" si="2">E6/G6</f>
        <v>0.10524308810812159</v>
      </c>
      <c r="K6" s="76">
        <f t="shared" ref="K6:K11" si="3">F6/G6</f>
        <v>0.24223500423501335</v>
      </c>
    </row>
    <row r="7" spans="2:11" x14ac:dyDescent="0.25">
      <c r="B7" t="s">
        <v>387</v>
      </c>
      <c r="C7" s="60">
        <v>5029500</v>
      </c>
      <c r="D7" s="60">
        <v>7837997</v>
      </c>
      <c r="E7" s="60">
        <v>3276672</v>
      </c>
      <c r="F7" s="60">
        <v>3975605</v>
      </c>
      <c r="G7" s="61">
        <v>20119774</v>
      </c>
      <c r="H7" s="76">
        <f t="shared" si="0"/>
        <v>0.24997795700886102</v>
      </c>
      <c r="I7" s="76">
        <f t="shared" si="1"/>
        <v>0.38956685099941979</v>
      </c>
      <c r="J7" s="76">
        <f t="shared" si="2"/>
        <v>0.16285829055535117</v>
      </c>
      <c r="K7" s="76">
        <f t="shared" si="3"/>
        <v>0.19759690143636802</v>
      </c>
    </row>
    <row r="8" spans="2:11" x14ac:dyDescent="0.25">
      <c r="B8" t="s">
        <v>388</v>
      </c>
      <c r="C8" s="60">
        <v>10110532</v>
      </c>
      <c r="D8" s="60">
        <v>0</v>
      </c>
      <c r="E8" s="60">
        <v>1618862</v>
      </c>
      <c r="F8" s="60">
        <v>0</v>
      </c>
      <c r="G8" s="61">
        <v>11279394</v>
      </c>
      <c r="H8" s="76">
        <f t="shared" si="0"/>
        <v>0.89637191501600177</v>
      </c>
      <c r="I8" s="76">
        <f t="shared" si="1"/>
        <v>0</v>
      </c>
      <c r="J8" s="76">
        <f t="shared" si="2"/>
        <v>0.14352384534133661</v>
      </c>
      <c r="K8" s="76">
        <f t="shared" si="3"/>
        <v>0</v>
      </c>
    </row>
    <row r="9" spans="2:11" x14ac:dyDescent="0.25">
      <c r="B9" t="s">
        <v>389</v>
      </c>
      <c r="C9" s="60">
        <v>3595468</v>
      </c>
      <c r="D9" s="60">
        <v>2211845</v>
      </c>
      <c r="E9" s="60">
        <v>0</v>
      </c>
      <c r="F9" s="60">
        <v>192687</v>
      </c>
      <c r="G9" s="61">
        <v>6000000</v>
      </c>
      <c r="H9" s="76">
        <f t="shared" si="0"/>
        <v>0.59924466666666665</v>
      </c>
      <c r="I9" s="76">
        <f t="shared" si="1"/>
        <v>0.36864083333333331</v>
      </c>
      <c r="J9" s="76">
        <f t="shared" si="2"/>
        <v>0</v>
      </c>
      <c r="K9" s="76">
        <f t="shared" si="3"/>
        <v>3.2114499999999997E-2</v>
      </c>
    </row>
    <row r="10" spans="2:11" x14ac:dyDescent="0.25">
      <c r="B10" t="s">
        <v>390</v>
      </c>
      <c r="C10" s="60">
        <v>47054882</v>
      </c>
      <c r="D10" s="60">
        <v>9291968</v>
      </c>
      <c r="E10" s="60">
        <v>4426048</v>
      </c>
      <c r="F10" s="60">
        <v>8030344</v>
      </c>
      <c r="G10" s="61">
        <v>68803242</v>
      </c>
      <c r="H10" s="76">
        <f t="shared" si="0"/>
        <v>0.6839050113365297</v>
      </c>
      <c r="I10" s="76">
        <f t="shared" si="1"/>
        <v>0.1350513105181875</v>
      </c>
      <c r="J10" s="76">
        <f t="shared" si="2"/>
        <v>6.4329061703226137E-2</v>
      </c>
      <c r="K10" s="76">
        <f t="shared" si="3"/>
        <v>0.11671461644205661</v>
      </c>
    </row>
    <row r="11" spans="2:11" x14ac:dyDescent="0.25">
      <c r="B11" t="s">
        <v>391</v>
      </c>
      <c r="C11" s="60">
        <v>23753434</v>
      </c>
      <c r="D11" s="60">
        <v>18292973</v>
      </c>
      <c r="E11" s="60">
        <v>18112669</v>
      </c>
      <c r="F11" s="60">
        <v>10368542</v>
      </c>
      <c r="G11" s="61">
        <v>70527618</v>
      </c>
      <c r="H11" s="76">
        <f t="shared" si="0"/>
        <v>0.33679620372263247</v>
      </c>
      <c r="I11" s="76">
        <f t="shared" si="1"/>
        <v>0.25937318626016831</v>
      </c>
      <c r="J11" s="76">
        <f t="shared" si="2"/>
        <v>0.25681668421014869</v>
      </c>
      <c r="K11" s="76">
        <f t="shared" si="3"/>
        <v>0.1470139258070505</v>
      </c>
    </row>
    <row r="12" spans="2:11" x14ac:dyDescent="0.25">
      <c r="C12" s="60"/>
      <c r="D12" s="60"/>
      <c r="E12" s="60"/>
      <c r="F12" s="60"/>
      <c r="G12" s="60"/>
    </row>
    <row r="13" spans="2:11" x14ac:dyDescent="0.25">
      <c r="C13" s="60"/>
      <c r="D13" s="60"/>
      <c r="E13" s="60"/>
      <c r="F13" s="60"/>
      <c r="G13" s="6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AJ33"/>
  <sheetViews>
    <sheetView topLeftCell="K1" workbookViewId="0">
      <selection activeCell="AF26" sqref="AF26"/>
    </sheetView>
  </sheetViews>
  <sheetFormatPr defaultRowHeight="15" x14ac:dyDescent="0.25"/>
  <cols>
    <col min="5" max="5" width="10.7109375" bestFit="1" customWidth="1"/>
    <col min="6" max="6" width="10.5703125" bestFit="1" customWidth="1"/>
    <col min="7" max="7" width="11.5703125" bestFit="1" customWidth="1"/>
    <col min="10" max="11" width="11.42578125" bestFit="1" customWidth="1"/>
    <col min="14" max="14" width="10.85546875" bestFit="1" customWidth="1"/>
    <col min="15" max="15" width="11.5703125" bestFit="1" customWidth="1"/>
    <col min="18" max="18" width="11.42578125" bestFit="1" customWidth="1"/>
    <col min="19" max="19" width="11.5703125" bestFit="1" customWidth="1"/>
    <col min="22" max="23" width="10" bestFit="1" customWidth="1"/>
    <col min="26" max="28" width="11.42578125" bestFit="1" customWidth="1"/>
    <col min="31" max="32" width="11.42578125" bestFit="1" customWidth="1"/>
  </cols>
  <sheetData>
    <row r="3" spans="2:36" x14ac:dyDescent="0.25">
      <c r="B3" s="63" t="s">
        <v>112</v>
      </c>
      <c r="I3" s="63" t="s">
        <v>204</v>
      </c>
      <c r="M3" s="73" t="s">
        <v>411</v>
      </c>
      <c r="Q3" s="73" t="s">
        <v>413</v>
      </c>
      <c r="U3" s="73" t="s">
        <v>413</v>
      </c>
      <c r="Y3" s="73" t="s">
        <v>418</v>
      </c>
      <c r="AD3" s="73" t="s">
        <v>423</v>
      </c>
    </row>
    <row r="4" spans="2:36" x14ac:dyDescent="0.25">
      <c r="B4" s="63"/>
      <c r="I4" s="63"/>
      <c r="M4" s="73"/>
      <c r="Q4" s="73"/>
      <c r="U4" s="73"/>
      <c r="Y4" s="73"/>
      <c r="AD4" s="73"/>
    </row>
    <row r="5" spans="2:36" x14ac:dyDescent="0.25">
      <c r="B5" s="63"/>
      <c r="I5" s="63"/>
      <c r="M5" s="73"/>
      <c r="Q5" s="73"/>
      <c r="U5" s="73"/>
      <c r="Y5" s="73"/>
      <c r="AD5" s="73"/>
    </row>
    <row r="6" spans="2:36" x14ac:dyDescent="0.25">
      <c r="B6" s="63"/>
      <c r="E6" t="s">
        <v>395</v>
      </c>
      <c r="F6" t="s">
        <v>400</v>
      </c>
      <c r="G6" t="s">
        <v>401</v>
      </c>
      <c r="I6" s="63"/>
      <c r="J6" t="s">
        <v>400</v>
      </c>
      <c r="K6" t="s">
        <v>403</v>
      </c>
      <c r="M6" s="73"/>
      <c r="N6" t="s">
        <v>400</v>
      </c>
      <c r="O6" t="s">
        <v>403</v>
      </c>
      <c r="Q6" s="73"/>
      <c r="R6" t="s">
        <v>400</v>
      </c>
      <c r="S6" t="s">
        <v>403</v>
      </c>
      <c r="U6" s="73"/>
      <c r="V6" t="s">
        <v>400</v>
      </c>
      <c r="W6" t="s">
        <v>403</v>
      </c>
      <c r="Y6" s="73"/>
      <c r="Z6" t="s">
        <v>395</v>
      </c>
      <c r="AA6" t="s">
        <v>400</v>
      </c>
      <c r="AB6" t="s">
        <v>401</v>
      </c>
      <c r="AD6" s="73"/>
      <c r="AE6" t="s">
        <v>400</v>
      </c>
      <c r="AF6" t="s">
        <v>401</v>
      </c>
    </row>
    <row r="7" spans="2:36" x14ac:dyDescent="0.25">
      <c r="B7" s="64">
        <f>E7-E8</f>
        <v>543458</v>
      </c>
      <c r="C7" s="60">
        <f>F7-F8</f>
        <v>410918.11178923072</v>
      </c>
      <c r="D7" s="60">
        <f>G7-G8</f>
        <v>3127423.5529213538</v>
      </c>
      <c r="E7" s="60">
        <v>1558558</v>
      </c>
      <c r="F7" s="60">
        <v>1178453</v>
      </c>
      <c r="G7" s="60">
        <v>8968993</v>
      </c>
      <c r="H7" s="60"/>
      <c r="I7" s="63"/>
      <c r="J7" s="2">
        <v>2823530</v>
      </c>
      <c r="K7" s="2">
        <v>3134782</v>
      </c>
      <c r="M7" s="73"/>
      <c r="N7" s="60">
        <v>1647059</v>
      </c>
      <c r="O7" s="60">
        <v>1903489</v>
      </c>
      <c r="Q7" s="73"/>
      <c r="R7" s="2">
        <v>1470589</v>
      </c>
      <c r="S7" s="2">
        <v>599304</v>
      </c>
      <c r="T7" s="71"/>
      <c r="U7" s="73"/>
      <c r="V7" s="60">
        <v>529993</v>
      </c>
      <c r="W7" s="60">
        <v>528831</v>
      </c>
      <c r="X7" s="71"/>
      <c r="Y7" s="73"/>
      <c r="Z7" s="2">
        <v>1617370</v>
      </c>
      <c r="AA7" s="2">
        <v>4543445</v>
      </c>
      <c r="AB7" s="2">
        <v>5980934</v>
      </c>
      <c r="AC7" s="75"/>
      <c r="AD7" s="73"/>
      <c r="AE7" s="2">
        <v>9965301</v>
      </c>
      <c r="AF7" s="2">
        <v>2480750</v>
      </c>
    </row>
    <row r="8" spans="2:36" x14ac:dyDescent="0.25">
      <c r="B8" s="63"/>
      <c r="E8" s="60">
        <v>1015100</v>
      </c>
      <c r="F8" s="60">
        <f>F7*H8</f>
        <v>767534.88821076928</v>
      </c>
      <c r="G8" s="60">
        <f>G7*H8</f>
        <v>5841569.4470786462</v>
      </c>
      <c r="H8" s="59">
        <f>E8/E7</f>
        <v>0.65130716983262738</v>
      </c>
      <c r="I8" s="63"/>
      <c r="J8" s="2">
        <f>$J$7*L8</f>
        <v>1298823.8</v>
      </c>
      <c r="K8" s="2">
        <f>$K$7*L8</f>
        <v>1441999.72</v>
      </c>
      <c r="L8" s="59">
        <v>0.46</v>
      </c>
      <c r="M8" s="73"/>
      <c r="N8" s="2">
        <f>$N$7*P8</f>
        <v>411764.75</v>
      </c>
      <c r="O8" s="72">
        <f>$O$7*P8</f>
        <v>475872.25</v>
      </c>
      <c r="P8" s="59">
        <v>0.25</v>
      </c>
      <c r="Q8" s="73"/>
      <c r="R8" s="2">
        <f>R7*T8</f>
        <v>1264706.54</v>
      </c>
      <c r="S8" s="2">
        <f>S7*T8</f>
        <v>515401.44</v>
      </c>
      <c r="T8" s="71">
        <v>0.86</v>
      </c>
      <c r="U8" s="73"/>
      <c r="V8" s="2">
        <f>V7*X8</f>
        <v>317995.8</v>
      </c>
      <c r="W8" s="2">
        <f>W7*X8</f>
        <v>317298.59999999998</v>
      </c>
      <c r="X8" s="71">
        <v>0.6</v>
      </c>
      <c r="Y8" s="73"/>
      <c r="Z8" s="2">
        <v>1107174</v>
      </c>
      <c r="AA8" s="2">
        <f>AA7*AC8</f>
        <v>3089542.6</v>
      </c>
      <c r="AB8" s="2">
        <f>AB7*AC8</f>
        <v>4067035.12</v>
      </c>
      <c r="AC8" s="75">
        <v>0.68</v>
      </c>
      <c r="AD8" s="73"/>
      <c r="AE8" s="2">
        <f>AE7*AG8</f>
        <v>3288549.33</v>
      </c>
      <c r="AF8" s="2">
        <f>AF7*AG8</f>
        <v>818647.5</v>
      </c>
      <c r="AG8" s="62">
        <v>0.33</v>
      </c>
      <c r="AH8" s="62"/>
      <c r="AI8" s="62"/>
      <c r="AJ8" s="62"/>
    </row>
    <row r="9" spans="2:36" x14ac:dyDescent="0.25">
      <c r="B9" s="63"/>
      <c r="E9" s="60">
        <f>E7*H9</f>
        <v>187026.96</v>
      </c>
      <c r="F9" s="60">
        <f>F7*H9</f>
        <v>141414.35999999999</v>
      </c>
      <c r="G9" s="60">
        <f>G7*H9</f>
        <v>1076279.1599999999</v>
      </c>
      <c r="H9" s="59">
        <v>0.12</v>
      </c>
      <c r="I9" s="63"/>
      <c r="J9" s="2">
        <f t="shared" ref="J9:J11" si="0">$J$7*L9</f>
        <v>536470.69999999995</v>
      </c>
      <c r="K9" s="2">
        <f t="shared" ref="K9:K11" si="1">$K$7*L9</f>
        <v>595608.57999999996</v>
      </c>
      <c r="L9" s="59">
        <v>0.19</v>
      </c>
      <c r="M9" s="73"/>
      <c r="N9" s="2">
        <f t="shared" ref="N9:N11" si="2">$N$7*P9</f>
        <v>642353.01</v>
      </c>
      <c r="O9" s="72">
        <f t="shared" ref="O9:O11" si="3">$O$7*P9</f>
        <v>742360.71000000008</v>
      </c>
      <c r="P9" s="59">
        <v>0.39</v>
      </c>
      <c r="Q9" s="73"/>
      <c r="R9" s="2">
        <f>R7*T9</f>
        <v>0</v>
      </c>
      <c r="S9" s="2">
        <f>S7*T9</f>
        <v>0</v>
      </c>
      <c r="T9" s="71">
        <v>0</v>
      </c>
      <c r="U9" s="73"/>
      <c r="V9" s="2">
        <f>V7*X9</f>
        <v>196097.41</v>
      </c>
      <c r="W9" s="2">
        <f>W7*X9</f>
        <v>195667.47</v>
      </c>
      <c r="X9" s="71">
        <v>0.37</v>
      </c>
      <c r="Y9" s="73"/>
      <c r="Z9" s="2">
        <v>218635</v>
      </c>
      <c r="AA9" s="2">
        <f>AA7*AC9</f>
        <v>636082.30000000005</v>
      </c>
      <c r="AB9" s="2">
        <f>AB7*AC9</f>
        <v>837330.76000000013</v>
      </c>
      <c r="AC9" s="71">
        <v>0.14000000000000001</v>
      </c>
      <c r="AD9" s="73"/>
      <c r="AE9" s="2">
        <f>AE7*AG9</f>
        <v>2590978.2600000002</v>
      </c>
      <c r="AF9" s="2">
        <f>AF7*AG9</f>
        <v>644995</v>
      </c>
      <c r="AG9" s="62">
        <v>0.26</v>
      </c>
    </row>
    <row r="10" spans="2:36" x14ac:dyDescent="0.25">
      <c r="B10" s="63"/>
      <c r="E10" s="60">
        <f>E7*H10</f>
        <v>249369.28</v>
      </c>
      <c r="F10" s="60">
        <f>F7*H10</f>
        <v>188552.48</v>
      </c>
      <c r="G10" s="60">
        <f>G7*H10</f>
        <v>1435038.8800000001</v>
      </c>
      <c r="H10" s="59">
        <v>0.16</v>
      </c>
      <c r="I10" s="63"/>
      <c r="J10" s="2">
        <f t="shared" si="0"/>
        <v>310588.3</v>
      </c>
      <c r="K10" s="2">
        <f t="shared" si="1"/>
        <v>344826.02</v>
      </c>
      <c r="L10" s="59">
        <v>0.11</v>
      </c>
      <c r="M10" s="73"/>
      <c r="N10" s="2">
        <f t="shared" si="2"/>
        <v>263529.44</v>
      </c>
      <c r="O10" s="72">
        <f t="shared" si="3"/>
        <v>304558.24</v>
      </c>
      <c r="P10" s="59">
        <v>0.16</v>
      </c>
      <c r="Q10" s="73"/>
      <c r="R10" s="2">
        <f>R7*T10</f>
        <v>205882.46000000002</v>
      </c>
      <c r="S10" s="2">
        <f>S7*T10</f>
        <v>83902.560000000012</v>
      </c>
      <c r="T10" s="71">
        <v>0.14000000000000001</v>
      </c>
      <c r="U10" s="73"/>
      <c r="V10" s="2">
        <f>V7*X10</f>
        <v>0</v>
      </c>
      <c r="W10" s="2">
        <f>W7*X10</f>
        <v>0</v>
      </c>
      <c r="X10" s="71">
        <v>0</v>
      </c>
      <c r="Y10" s="73"/>
      <c r="Z10" s="2">
        <v>104142</v>
      </c>
      <c r="AA10" s="2">
        <f>AA7*AC10</f>
        <v>272606.7</v>
      </c>
      <c r="AB10" s="2">
        <f>AB7*AC10</f>
        <v>358856.04</v>
      </c>
      <c r="AC10" s="71">
        <v>0.06</v>
      </c>
      <c r="AD10" s="73"/>
      <c r="AE10" s="2">
        <f>AE7*AG10</f>
        <v>2590978.2600000002</v>
      </c>
      <c r="AF10" s="2">
        <f>AF7*AG10</f>
        <v>644995</v>
      </c>
      <c r="AG10" s="62">
        <v>0.26</v>
      </c>
    </row>
    <row r="11" spans="2:36" x14ac:dyDescent="0.25">
      <c r="B11" s="63"/>
      <c r="E11" s="60">
        <f>E7*H11</f>
        <v>109099.06000000001</v>
      </c>
      <c r="F11" s="60">
        <f>F7*H11</f>
        <v>82491.710000000006</v>
      </c>
      <c r="G11" s="60">
        <f>G7*H11</f>
        <v>627829.51</v>
      </c>
      <c r="H11" s="59">
        <v>7.0000000000000007E-2</v>
      </c>
      <c r="I11" s="63"/>
      <c r="J11" s="2">
        <f t="shared" si="0"/>
        <v>677647.2</v>
      </c>
      <c r="K11" s="2">
        <f t="shared" si="1"/>
        <v>752347.67999999993</v>
      </c>
      <c r="L11" s="59">
        <v>0.24</v>
      </c>
      <c r="M11" s="73"/>
      <c r="N11" s="2">
        <f t="shared" si="2"/>
        <v>329411.80000000005</v>
      </c>
      <c r="O11" s="72">
        <f t="shared" si="3"/>
        <v>380697.80000000005</v>
      </c>
      <c r="P11" s="59">
        <v>0.2</v>
      </c>
      <c r="Q11" s="73"/>
      <c r="R11" s="2">
        <f>R7*T11</f>
        <v>0</v>
      </c>
      <c r="S11" s="2">
        <f>S7*T11</f>
        <v>0</v>
      </c>
      <c r="T11" s="71">
        <v>0</v>
      </c>
      <c r="U11" s="73"/>
      <c r="V11" s="2">
        <f>V7*X11</f>
        <v>15899.789999999999</v>
      </c>
      <c r="W11" s="2">
        <f>W7*X11</f>
        <v>15864.93</v>
      </c>
      <c r="X11" s="71">
        <v>0.03</v>
      </c>
      <c r="Y11" s="73"/>
      <c r="Z11" s="2">
        <v>188949</v>
      </c>
      <c r="AA11" s="2">
        <f>AA7*AC11</f>
        <v>545213.4</v>
      </c>
      <c r="AB11" s="2">
        <f>AB7*AC11</f>
        <v>717712.08</v>
      </c>
      <c r="AC11" s="71">
        <v>0.12</v>
      </c>
      <c r="AD11" s="73"/>
      <c r="AE11" s="2">
        <f>AE7*AG11</f>
        <v>1494795.15</v>
      </c>
      <c r="AF11" s="2">
        <f>AF7*AG11</f>
        <v>372112.5</v>
      </c>
      <c r="AG11" s="62">
        <v>0.15</v>
      </c>
    </row>
    <row r="12" spans="2:36" x14ac:dyDescent="0.25">
      <c r="B12" s="63"/>
      <c r="E12" s="61">
        <f>SUM(E8:E11)</f>
        <v>1560595.3</v>
      </c>
      <c r="F12" s="61">
        <f t="shared" ref="F12:G12" si="4">SUM(F8:F11)</f>
        <v>1179993.4382107693</v>
      </c>
      <c r="G12" s="61">
        <f t="shared" si="4"/>
        <v>8980716.997078646</v>
      </c>
      <c r="H12" s="60"/>
      <c r="I12" s="63"/>
      <c r="J12" s="69">
        <f>SUM(J8:J11)</f>
        <v>2823530</v>
      </c>
      <c r="K12" s="69">
        <f>SUM(K8:K11)</f>
        <v>3134782</v>
      </c>
      <c r="M12" s="73"/>
      <c r="N12" s="61">
        <f>SUM(N8:N11)</f>
        <v>1647059</v>
      </c>
      <c r="O12" s="61">
        <f>SUM(O8:O11)</f>
        <v>1903489</v>
      </c>
      <c r="Q12" s="73"/>
      <c r="R12" s="69">
        <f>SUM(R8:R11)</f>
        <v>1470589</v>
      </c>
      <c r="S12" s="69">
        <f>SUM(S8:S11)</f>
        <v>599304</v>
      </c>
      <c r="U12" s="73"/>
      <c r="V12" s="61">
        <f>SUM(V8:V11)</f>
        <v>529993</v>
      </c>
      <c r="W12" s="61">
        <f>SUM(W8:W11)</f>
        <v>528831</v>
      </c>
      <c r="Y12" s="73"/>
      <c r="Z12" s="69">
        <f>SUM(Z8:Z11)</f>
        <v>1618900</v>
      </c>
      <c r="AA12" s="69">
        <f t="shared" ref="AA12:AB12" si="5">SUM(AA8:AA11)</f>
        <v>4543445.0000000009</v>
      </c>
      <c r="AB12" s="69">
        <f t="shared" si="5"/>
        <v>5980934</v>
      </c>
      <c r="AD12" s="73"/>
      <c r="AE12" s="69">
        <f>SUM(AE8:AE11)</f>
        <v>9965301</v>
      </c>
      <c r="AF12" s="69">
        <f>SUM(AF8:AF11)</f>
        <v>2480750</v>
      </c>
    </row>
    <row r="13" spans="2:36" x14ac:dyDescent="0.25">
      <c r="B13" s="63"/>
      <c r="E13" s="60"/>
      <c r="F13" s="60"/>
      <c r="G13" s="60"/>
      <c r="H13" s="60"/>
      <c r="I13" s="63"/>
      <c r="M13" s="73"/>
      <c r="N13" s="60"/>
      <c r="O13" s="60"/>
      <c r="Q13" s="73"/>
      <c r="R13" s="2"/>
      <c r="S13" s="2"/>
      <c r="U13" s="73"/>
      <c r="V13" s="60"/>
      <c r="W13" s="60"/>
      <c r="Y13" s="73"/>
      <c r="Z13" s="2"/>
      <c r="AA13" s="2"/>
      <c r="AB13" s="2"/>
      <c r="AD13" s="73"/>
      <c r="AE13" s="2"/>
      <c r="AF13" s="2"/>
    </row>
    <row r="14" spans="2:36" x14ac:dyDescent="0.25">
      <c r="B14" s="63"/>
      <c r="E14" s="60">
        <f>E7-E12</f>
        <v>-2037.3000000000466</v>
      </c>
      <c r="F14" s="60">
        <f>F7-F12</f>
        <v>-1540.4382107693236</v>
      </c>
      <c r="G14" s="60">
        <f>G7-G12</f>
        <v>-11723.997078645974</v>
      </c>
      <c r="I14" s="63"/>
      <c r="M14" s="73"/>
      <c r="N14" s="60"/>
      <c r="O14" s="60"/>
      <c r="Q14" s="73"/>
      <c r="R14" s="2"/>
      <c r="S14" s="2"/>
      <c r="U14" s="73"/>
      <c r="V14" s="60"/>
      <c r="W14" s="60"/>
      <c r="Y14" s="73"/>
      <c r="Z14" s="2">
        <f>Z7-Z12</f>
        <v>-1530</v>
      </c>
      <c r="AA14" s="2"/>
      <c r="AB14" s="2"/>
      <c r="AD14" s="73"/>
      <c r="AE14" s="2"/>
      <c r="AF14" s="2"/>
    </row>
    <row r="15" spans="2:36" x14ac:dyDescent="0.25">
      <c r="B15" s="63"/>
      <c r="I15" s="63"/>
      <c r="M15" s="73"/>
      <c r="N15" s="60"/>
      <c r="O15" s="60"/>
      <c r="Q15" s="73"/>
      <c r="R15" s="2"/>
      <c r="S15" s="2"/>
      <c r="U15" s="73"/>
      <c r="V15" s="60"/>
      <c r="W15" s="60"/>
      <c r="Y15" s="73"/>
      <c r="Z15" s="2"/>
      <c r="AA15" s="2">
        <v>3089543</v>
      </c>
      <c r="AB15" s="2">
        <v>4067035</v>
      </c>
      <c r="AD15" s="73"/>
      <c r="AE15" s="2">
        <v>3288550</v>
      </c>
      <c r="AF15" s="2">
        <v>818648</v>
      </c>
    </row>
    <row r="16" spans="2:36" x14ac:dyDescent="0.25">
      <c r="B16" s="63"/>
      <c r="E16" s="60">
        <v>1015100</v>
      </c>
      <c r="F16" s="60">
        <v>767535</v>
      </c>
      <c r="G16" s="60">
        <v>5841564</v>
      </c>
      <c r="I16" s="63"/>
      <c r="J16" s="68">
        <v>1298824</v>
      </c>
      <c r="K16" s="68">
        <v>1441999</v>
      </c>
      <c r="M16" s="73"/>
      <c r="N16" s="60">
        <v>411765</v>
      </c>
      <c r="O16" s="60">
        <v>475872</v>
      </c>
      <c r="Q16" s="73"/>
      <c r="R16" s="2">
        <v>1264707</v>
      </c>
      <c r="S16" s="2">
        <v>515401</v>
      </c>
      <c r="U16" s="73"/>
      <c r="V16" s="60">
        <v>317996</v>
      </c>
      <c r="W16" s="60">
        <v>317299</v>
      </c>
      <c r="Y16" s="73"/>
      <c r="Z16" s="2">
        <f>Z14*AC8</f>
        <v>-1040.4000000000001</v>
      </c>
      <c r="AA16" s="2">
        <v>636082</v>
      </c>
      <c r="AB16" s="2">
        <v>837331</v>
      </c>
      <c r="AD16" s="73"/>
      <c r="AE16" s="2">
        <v>2590978</v>
      </c>
      <c r="AF16" s="2">
        <v>644995</v>
      </c>
    </row>
    <row r="17" spans="2:32" x14ac:dyDescent="0.25">
      <c r="B17" s="63"/>
      <c r="E17" s="60">
        <v>183461</v>
      </c>
      <c r="F17" s="60">
        <v>141414</v>
      </c>
      <c r="G17" s="60">
        <v>1053065</v>
      </c>
      <c r="I17" s="63"/>
      <c r="J17" s="68">
        <v>536471</v>
      </c>
      <c r="K17" s="68">
        <v>595609</v>
      </c>
      <c r="M17" s="73"/>
      <c r="N17" s="60">
        <v>642353</v>
      </c>
      <c r="O17" s="60">
        <v>742361</v>
      </c>
      <c r="Q17" s="73"/>
      <c r="R17" s="2">
        <v>0</v>
      </c>
      <c r="S17" s="2">
        <v>0</v>
      </c>
      <c r="U17" s="73"/>
      <c r="V17" s="60">
        <v>196097</v>
      </c>
      <c r="W17" s="60">
        <v>195667</v>
      </c>
      <c r="Y17" s="73"/>
      <c r="Z17" s="2">
        <f>Z14*AC9</f>
        <v>-214.20000000000002</v>
      </c>
      <c r="AA17" s="2">
        <v>272607</v>
      </c>
      <c r="AB17" s="2">
        <v>358865</v>
      </c>
      <c r="AD17" s="73"/>
      <c r="AE17" s="2">
        <v>2590978</v>
      </c>
      <c r="AF17" s="2">
        <v>664995</v>
      </c>
    </row>
    <row r="18" spans="2:32" x14ac:dyDescent="0.25">
      <c r="B18" s="63"/>
      <c r="E18" s="60">
        <v>255011</v>
      </c>
      <c r="F18" s="60">
        <v>188552</v>
      </c>
      <c r="G18" s="60">
        <v>1471773</v>
      </c>
      <c r="I18" s="63"/>
      <c r="J18" s="68">
        <v>310588</v>
      </c>
      <c r="K18" s="68">
        <v>344826</v>
      </c>
      <c r="M18" s="73"/>
      <c r="N18" s="60">
        <v>263529</v>
      </c>
      <c r="O18" s="60">
        <v>304558</v>
      </c>
      <c r="Q18" s="73"/>
      <c r="R18" s="2">
        <v>205882</v>
      </c>
      <c r="S18" s="2">
        <v>83903</v>
      </c>
      <c r="U18" s="73"/>
      <c r="V18" s="60">
        <v>0</v>
      </c>
      <c r="W18" s="60">
        <v>0</v>
      </c>
      <c r="Y18" s="73"/>
      <c r="Z18" s="2">
        <f>Z14*AC10</f>
        <v>-91.8</v>
      </c>
      <c r="AA18" s="2">
        <v>545213</v>
      </c>
      <c r="AB18" s="2">
        <v>717712</v>
      </c>
      <c r="AD18" s="73"/>
      <c r="AE18" s="2">
        <v>1494795</v>
      </c>
      <c r="AF18" s="2">
        <v>372112</v>
      </c>
    </row>
    <row r="19" spans="2:32" x14ac:dyDescent="0.25">
      <c r="B19" s="63"/>
      <c r="E19" s="60">
        <v>104986</v>
      </c>
      <c r="F19" s="60">
        <v>82492</v>
      </c>
      <c r="G19" s="60">
        <v>601052</v>
      </c>
      <c r="I19" s="63"/>
      <c r="J19" s="68">
        <v>677647</v>
      </c>
      <c r="K19" s="68">
        <v>752348</v>
      </c>
      <c r="M19" s="73"/>
      <c r="N19" s="60">
        <v>329412</v>
      </c>
      <c r="O19" s="60">
        <v>380698</v>
      </c>
      <c r="Q19" s="73"/>
      <c r="R19" s="2">
        <v>0</v>
      </c>
      <c r="S19" s="2">
        <v>0</v>
      </c>
      <c r="U19" s="73"/>
      <c r="V19" s="60">
        <v>15900</v>
      </c>
      <c r="W19" s="60">
        <v>15865</v>
      </c>
      <c r="Y19" s="73"/>
      <c r="Z19" s="2">
        <f>Z14*AC11</f>
        <v>-183.6</v>
      </c>
      <c r="AA19" s="69">
        <f>SUM(AA15:AA18)</f>
        <v>4543445</v>
      </c>
      <c r="AB19" s="69">
        <f>SUM(AB15:AB18)</f>
        <v>5980943</v>
      </c>
      <c r="AD19" s="73"/>
      <c r="AE19" s="69">
        <f>SUM(AE15:AE18)</f>
        <v>9965301</v>
      </c>
      <c r="AF19" s="69">
        <f>SUM(AF15:AF18)</f>
        <v>2500750</v>
      </c>
    </row>
    <row r="20" spans="2:32" x14ac:dyDescent="0.25">
      <c r="B20" s="63"/>
      <c r="E20" s="61">
        <f>SUM(E16:E19)</f>
        <v>1558558</v>
      </c>
      <c r="F20" s="61">
        <f t="shared" ref="F20:G20" si="6">SUM(F16:F19)</f>
        <v>1179993</v>
      </c>
      <c r="G20" s="61">
        <f t="shared" si="6"/>
        <v>8967454</v>
      </c>
      <c r="I20" s="63"/>
      <c r="J20" s="61">
        <f>SUM(J16:J19)</f>
        <v>2823530</v>
      </c>
      <c r="K20" s="61">
        <f>SUM(K16:K19)</f>
        <v>3134782</v>
      </c>
      <c r="M20" s="73"/>
      <c r="N20" s="61">
        <f>SUM(N16:N19)</f>
        <v>1647059</v>
      </c>
      <c r="O20" s="61">
        <f>SUM(O16:O19)</f>
        <v>1903489</v>
      </c>
      <c r="Q20" s="73"/>
      <c r="R20" s="69">
        <f>SUM(R16:R19)</f>
        <v>1470589</v>
      </c>
      <c r="S20" s="69">
        <f>SUM(S16:S19)</f>
        <v>599304</v>
      </c>
      <c r="U20" s="73"/>
      <c r="V20" s="61">
        <f>SUM(V16:V19)</f>
        <v>529993</v>
      </c>
      <c r="W20" s="61">
        <f>SUM(W16:W19)</f>
        <v>528831</v>
      </c>
      <c r="Y20" s="73"/>
      <c r="Z20" s="2"/>
      <c r="AA20" s="2"/>
      <c r="AB20" s="2"/>
      <c r="AD20" s="73"/>
      <c r="AE20" s="2"/>
      <c r="AF20" s="2"/>
    </row>
    <row r="21" spans="2:32" x14ac:dyDescent="0.25">
      <c r="B21" s="63"/>
      <c r="I21" s="63"/>
      <c r="M21" s="73"/>
      <c r="N21" s="60"/>
      <c r="O21" s="60"/>
      <c r="Q21" s="73"/>
      <c r="R21" s="2"/>
      <c r="S21" s="2"/>
      <c r="U21" s="73"/>
      <c r="V21" s="60"/>
      <c r="W21" s="60"/>
      <c r="Y21" s="73"/>
      <c r="Z21" s="2">
        <v>1040</v>
      </c>
      <c r="AA21" s="2">
        <f>Z8-Z21</f>
        <v>1106134</v>
      </c>
      <c r="AB21" s="2"/>
      <c r="AD21" s="73"/>
      <c r="AE21" s="2"/>
      <c r="AF21" s="2"/>
    </row>
    <row r="22" spans="2:32" x14ac:dyDescent="0.25">
      <c r="B22" s="63"/>
      <c r="E22" s="60">
        <f>E7-E20</f>
        <v>0</v>
      </c>
      <c r="F22" s="60">
        <f>F7-F20</f>
        <v>-1540</v>
      </c>
      <c r="G22" s="60">
        <f>G7-G20</f>
        <v>1539</v>
      </c>
      <c r="I22" s="63"/>
      <c r="M22" s="73"/>
      <c r="N22" s="60"/>
      <c r="O22" s="60"/>
      <c r="Q22" s="73"/>
      <c r="R22" s="2"/>
      <c r="S22" s="2"/>
      <c r="U22" s="73"/>
      <c r="V22" s="60"/>
      <c r="W22" s="60"/>
      <c r="Y22" s="73"/>
      <c r="Z22" s="2">
        <v>214</v>
      </c>
      <c r="AA22" s="2">
        <f>Z9-Z22</f>
        <v>218421</v>
      </c>
      <c r="AB22" s="2"/>
      <c r="AD22" s="73"/>
      <c r="AE22" s="2"/>
      <c r="AF22" s="2"/>
    </row>
    <row r="23" spans="2:32" x14ac:dyDescent="0.25">
      <c r="B23" s="63"/>
      <c r="I23" s="63"/>
      <c r="M23" s="73"/>
      <c r="N23" s="60"/>
      <c r="O23" s="60"/>
      <c r="Q23" s="73"/>
      <c r="R23" s="2"/>
      <c r="S23" s="2"/>
      <c r="U23" s="73"/>
      <c r="V23" s="60"/>
      <c r="W23" s="60"/>
      <c r="Y23" s="73"/>
      <c r="Z23" s="2">
        <v>92</v>
      </c>
      <c r="AA23" s="2">
        <f>Z10-Z23</f>
        <v>104050</v>
      </c>
      <c r="AB23" s="2"/>
      <c r="AD23" s="73"/>
      <c r="AE23" s="2"/>
      <c r="AF23" s="2"/>
    </row>
    <row r="24" spans="2:32" x14ac:dyDescent="0.25">
      <c r="B24" s="64">
        <v>1540</v>
      </c>
      <c r="C24">
        <f>B24*H8</f>
        <v>1003.0130415422461</v>
      </c>
      <c r="E24" s="65">
        <v>1002</v>
      </c>
      <c r="F24" s="60">
        <f>F16-E24</f>
        <v>766533</v>
      </c>
      <c r="G24" s="60">
        <f>G16+E24</f>
        <v>5842566</v>
      </c>
      <c r="H24" t="s">
        <v>402</v>
      </c>
      <c r="I24" s="63"/>
      <c r="M24" s="73"/>
      <c r="N24" s="60"/>
      <c r="O24" s="60"/>
      <c r="Q24" s="73"/>
      <c r="R24" s="2"/>
      <c r="S24" s="2"/>
      <c r="U24" s="73"/>
      <c r="V24" s="60"/>
      <c r="W24" s="60"/>
      <c r="Y24" s="73"/>
      <c r="Z24" s="2">
        <v>184</v>
      </c>
      <c r="AA24" s="2">
        <f>Z11-Z24</f>
        <v>188765</v>
      </c>
      <c r="AB24" s="2"/>
      <c r="AD24" s="73"/>
      <c r="AE24" s="2"/>
      <c r="AF24" s="2"/>
    </row>
    <row r="25" spans="2:32" x14ac:dyDescent="0.25">
      <c r="B25" s="63"/>
      <c r="C25">
        <f>B24*H9</f>
        <v>184.79999999999998</v>
      </c>
      <c r="E25" s="66">
        <v>185</v>
      </c>
      <c r="F25" s="60">
        <f>F17-E25</f>
        <v>141229</v>
      </c>
      <c r="G25" s="60">
        <f>G17+E25</f>
        <v>1053250</v>
      </c>
      <c r="I25" s="63"/>
      <c r="M25" s="73"/>
      <c r="N25" s="60"/>
      <c r="O25" s="60"/>
      <c r="Q25" s="73"/>
      <c r="R25" s="2"/>
      <c r="S25" s="2"/>
      <c r="U25" s="73"/>
      <c r="V25" s="60"/>
      <c r="W25" s="60"/>
      <c r="Y25" s="73"/>
      <c r="Z25" s="69">
        <f>SUM(Z21:Z24)</f>
        <v>1530</v>
      </c>
      <c r="AA25" s="69">
        <f>SUM(AA21:AA24)</f>
        <v>1617370</v>
      </c>
      <c r="AB25" s="2"/>
      <c r="AD25" s="73"/>
      <c r="AE25" s="2"/>
      <c r="AF25" s="2"/>
    </row>
    <row r="26" spans="2:32" x14ac:dyDescent="0.25">
      <c r="B26" s="63"/>
      <c r="C26">
        <f>B24*H10</f>
        <v>246.4</v>
      </c>
      <c r="E26" s="66">
        <v>245</v>
      </c>
      <c r="F26" s="60">
        <f>F18-E26</f>
        <v>188307</v>
      </c>
      <c r="G26" s="60">
        <f>G18+E26</f>
        <v>1472018</v>
      </c>
      <c r="I26" s="63"/>
      <c r="M26" s="73"/>
      <c r="N26" s="60"/>
      <c r="O26" s="60"/>
      <c r="Q26" s="73"/>
      <c r="R26" s="2"/>
      <c r="S26" s="2"/>
      <c r="U26" s="73"/>
      <c r="V26" s="60"/>
      <c r="W26" s="60"/>
      <c r="Y26" s="73"/>
      <c r="AD26" s="73"/>
      <c r="AE26" s="2"/>
      <c r="AF26" s="2"/>
    </row>
    <row r="27" spans="2:32" x14ac:dyDescent="0.25">
      <c r="B27" s="63"/>
      <c r="C27">
        <f>B24*H11</f>
        <v>107.80000000000001</v>
      </c>
      <c r="E27" s="67">
        <v>107</v>
      </c>
      <c r="F27" s="60">
        <f>F19-E27</f>
        <v>82385</v>
      </c>
      <c r="G27" s="60">
        <f>G19+E27</f>
        <v>601159</v>
      </c>
      <c r="I27" s="63"/>
      <c r="M27" s="73"/>
      <c r="N27" s="60"/>
      <c r="O27" s="60"/>
      <c r="Q27" s="73"/>
      <c r="R27" s="2"/>
      <c r="S27" s="2"/>
      <c r="U27" s="73"/>
      <c r="V27" s="60"/>
      <c r="W27" s="60"/>
      <c r="Y27" s="73"/>
      <c r="AD27" s="73"/>
      <c r="AE27" s="2"/>
      <c r="AF27" s="2"/>
    </row>
    <row r="28" spans="2:32" x14ac:dyDescent="0.25">
      <c r="B28" s="63"/>
      <c r="F28" s="61">
        <f>SUM(F24:F27)</f>
        <v>1178454</v>
      </c>
      <c r="G28" s="61">
        <f>SUM(G24:G27)</f>
        <v>8968993</v>
      </c>
      <c r="I28" s="63"/>
      <c r="M28" s="73"/>
      <c r="N28" s="60"/>
      <c r="O28" s="60"/>
      <c r="Q28" s="73"/>
      <c r="R28" s="2"/>
      <c r="S28" s="2"/>
      <c r="U28" s="73"/>
      <c r="V28" s="60"/>
      <c r="W28" s="60"/>
      <c r="Y28" s="73"/>
      <c r="AD28" s="73"/>
      <c r="AE28" s="2"/>
      <c r="AF28" s="2"/>
    </row>
    <row r="29" spans="2:32" x14ac:dyDescent="0.25">
      <c r="B29" s="63"/>
      <c r="I29" s="63"/>
      <c r="M29" s="73"/>
      <c r="N29" s="60"/>
      <c r="O29" s="60"/>
      <c r="Q29" s="73"/>
      <c r="R29" s="2"/>
      <c r="S29" s="2"/>
      <c r="U29" s="73"/>
      <c r="V29" s="60"/>
      <c r="W29" s="60"/>
      <c r="Y29" s="73"/>
      <c r="AD29" s="73"/>
      <c r="AE29" s="2"/>
      <c r="AF29" s="2"/>
    </row>
    <row r="30" spans="2:32" x14ac:dyDescent="0.25">
      <c r="B30" s="63"/>
      <c r="F30" s="60"/>
      <c r="G30" s="60"/>
      <c r="I30" s="63"/>
      <c r="V30" s="60"/>
      <c r="W30" s="60"/>
      <c r="AE30" s="2"/>
      <c r="AF30" s="2"/>
    </row>
    <row r="31" spans="2:32" x14ac:dyDescent="0.25">
      <c r="B31" s="63"/>
      <c r="I31" s="63"/>
      <c r="V31" s="60"/>
      <c r="W31" s="60"/>
      <c r="AE31" s="2"/>
      <c r="AF31" s="2"/>
    </row>
    <row r="32" spans="2:32" x14ac:dyDescent="0.25">
      <c r="V32" s="60"/>
      <c r="W32" s="60"/>
      <c r="AE32" s="2"/>
      <c r="AF32" s="2"/>
    </row>
    <row r="33" spans="22:23" x14ac:dyDescent="0.25">
      <c r="V33" s="60"/>
      <c r="W33" s="60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Tabela 1 Plan finansowy</vt:lpstr>
      <vt:lpstr>BP</vt:lpstr>
      <vt:lpstr>Tabela 2 Alokacja na zakresy</vt:lpstr>
      <vt:lpstr>Dane</vt:lpstr>
      <vt:lpstr>Dane II</vt:lpstr>
      <vt:lpstr>'Tabela 1 Plan finansowy'!Obszar_wydruku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2024-08-09T10:49:53Z</cp:lastPrinted>
  <dcterms:created xsi:type="dcterms:W3CDTF">2020-07-30T08:17:06Z</dcterms:created>
  <dcterms:modified xsi:type="dcterms:W3CDTF">2025-08-06T12:06:55Z</dcterms:modified>
</cp:coreProperties>
</file>